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ite01\Documents\2016\MADS\Sps invasoras\Herramientas\"/>
    </mc:Choice>
  </mc:AlternateContent>
  <bookViews>
    <workbookView xWindow="0" yWindow="0" windowWidth="21570" windowHeight="9195"/>
  </bookViews>
  <sheets>
    <sheet name="Guía" sheetId="3" r:id="rId1"/>
    <sheet name="Hoja1" sheetId="5" state="hidden" r:id="rId2"/>
    <sheet name="Herramienta" sheetId="1" r:id="rId3"/>
    <sheet name="Glosario" sheetId="4" r:id="rId4"/>
  </sheets>
  <definedNames>
    <definedName name="_xlnm._FilterDatabase" localSheetId="2" hidden="1">Herramienta!$B$17:$M$29</definedName>
    <definedName name="_xlnm.Print_Area" localSheetId="2">Herramienta!$A$1:$AG$318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3" i="1" l="1"/>
  <c r="X312" i="1"/>
  <c r="W312" i="1"/>
  <c r="X72" i="1" l="1"/>
  <c r="X258" i="1"/>
  <c r="V258" i="1"/>
  <c r="X306" i="1"/>
  <c r="X300" i="1"/>
  <c r="X295" i="1"/>
  <c r="X290" i="1"/>
  <c r="X285" i="1"/>
  <c r="X279" i="1"/>
  <c r="X274" i="1"/>
  <c r="X268" i="1"/>
  <c r="X262" i="1"/>
  <c r="X252" i="1"/>
  <c r="X247" i="1"/>
  <c r="X242" i="1"/>
  <c r="X237" i="1"/>
  <c r="X232" i="1"/>
  <c r="X227" i="1"/>
  <c r="X222" i="1"/>
  <c r="X217" i="1"/>
  <c r="X212" i="1"/>
  <c r="X207" i="1"/>
  <c r="X202" i="1"/>
  <c r="X197" i="1"/>
  <c r="X191" i="1"/>
  <c r="X186" i="1"/>
  <c r="X181" i="1"/>
  <c r="X173" i="1"/>
  <c r="X167" i="1"/>
  <c r="X160" i="1"/>
  <c r="X155" i="1"/>
  <c r="X150" i="1"/>
  <c r="X144" i="1"/>
  <c r="X139" i="1"/>
  <c r="X132" i="1"/>
  <c r="X126" i="1"/>
  <c r="X119" i="1"/>
  <c r="X113" i="1"/>
  <c r="X107" i="1"/>
  <c r="X101" i="1"/>
  <c r="X92" i="1"/>
  <c r="X88" i="1"/>
  <c r="X82" i="1"/>
  <c r="X77" i="1"/>
  <c r="X67" i="1"/>
  <c r="X61" i="1"/>
  <c r="X56" i="1"/>
  <c r="P33" i="1" l="1"/>
  <c r="W8" i="1" l="1"/>
  <c r="W9" i="1"/>
  <c r="W7" i="1"/>
  <c r="U7" i="1"/>
  <c r="V10" i="1"/>
  <c r="T14" i="1"/>
  <c r="U9" i="1"/>
  <c r="S13" i="1" s="1"/>
  <c r="U8" i="1"/>
  <c r="U13" i="1" l="1"/>
  <c r="AB14" i="1"/>
  <c r="X14" i="1"/>
  <c r="Z14" i="1"/>
  <c r="AA14" i="1"/>
  <c r="AC14" i="1"/>
  <c r="Y14" i="1"/>
  <c r="S12" i="1"/>
  <c r="X8" i="1"/>
  <c r="S11" i="1"/>
  <c r="X7" i="1"/>
  <c r="AB7" i="1"/>
  <c r="AA7" i="1"/>
  <c r="U11" i="1"/>
  <c r="U14" i="1" s="1"/>
  <c r="X12" i="1"/>
  <c r="AB12" i="1"/>
  <c r="AB15" i="1" s="1"/>
  <c r="Z12" i="1"/>
  <c r="AA12" i="1"/>
  <c r="AC12" i="1"/>
  <c r="Y12" i="1"/>
  <c r="U12" i="1"/>
  <c r="AB13" i="1"/>
  <c r="X13" i="1"/>
  <c r="Z13" i="1"/>
  <c r="Z15" i="1" s="1"/>
  <c r="AA13" i="1"/>
  <c r="AC13" i="1"/>
  <c r="Y13" i="1"/>
  <c r="L31" i="1"/>
  <c r="Y15" i="1" l="1"/>
  <c r="X15" i="1"/>
  <c r="AC15" i="1"/>
  <c r="AA15" i="1"/>
  <c r="M31" i="1"/>
  <c r="L91" i="1"/>
  <c r="L94" i="1"/>
  <c r="T94" i="1" s="1"/>
  <c r="L96" i="1"/>
  <c r="L49" i="1"/>
  <c r="R10" i="1"/>
  <c r="S7" i="1" s="1"/>
  <c r="R14" i="1"/>
  <c r="L240" i="1"/>
  <c r="L153" i="1"/>
  <c r="L54" i="1"/>
  <c r="V72" i="1"/>
  <c r="E246" i="5"/>
  <c r="L59" i="1"/>
  <c r="L304" i="1"/>
  <c r="L298" i="1"/>
  <c r="P301" i="1" s="1"/>
  <c r="U300" i="1" s="1"/>
  <c r="L293" i="1"/>
  <c r="L288" i="1"/>
  <c r="L283" i="1"/>
  <c r="L277" i="1"/>
  <c r="L272" i="1"/>
  <c r="L266" i="1"/>
  <c r="L260" i="1"/>
  <c r="L256" i="1"/>
  <c r="L250" i="1"/>
  <c r="L245" i="1"/>
  <c r="L235" i="1"/>
  <c r="L230" i="1"/>
  <c r="L225" i="1"/>
  <c r="L220" i="1"/>
  <c r="L215" i="1"/>
  <c r="L210" i="1"/>
  <c r="L205" i="1"/>
  <c r="L200" i="1"/>
  <c r="L195" i="1"/>
  <c r="L189" i="1"/>
  <c r="L184" i="1"/>
  <c r="L179" i="1"/>
  <c r="P181" i="1" s="1"/>
  <c r="L171" i="1"/>
  <c r="L165" i="1"/>
  <c r="L158" i="1"/>
  <c r="L148" i="1"/>
  <c r="L142" i="1"/>
  <c r="L137" i="1"/>
  <c r="L130" i="1"/>
  <c r="L124" i="1"/>
  <c r="L117" i="1"/>
  <c r="L111" i="1"/>
  <c r="L105" i="1"/>
  <c r="L99" i="1"/>
  <c r="L86" i="1"/>
  <c r="L80" i="1"/>
  <c r="L75" i="1"/>
  <c r="L70" i="1"/>
  <c r="M70" i="1" s="1"/>
  <c r="L65" i="1"/>
  <c r="L44" i="1"/>
  <c r="M44" i="1" s="1"/>
  <c r="L39" i="1"/>
  <c r="M39" i="1" s="1"/>
  <c r="L35" i="1"/>
  <c r="M35" i="1" s="1"/>
  <c r="L27" i="1"/>
  <c r="M27" i="1" s="1"/>
  <c r="L23" i="1"/>
  <c r="M23" i="1" s="1"/>
  <c r="L18" i="1"/>
  <c r="M18" i="1" s="1"/>
  <c r="AB8" i="1"/>
  <c r="AC8" i="1"/>
  <c r="AA8" i="1"/>
  <c r="Y8" i="1"/>
  <c r="Z8" i="1"/>
  <c r="W72" i="1" l="1"/>
  <c r="W309" i="1" s="1"/>
  <c r="M266" i="1"/>
  <c r="P269" i="1"/>
  <c r="U268" i="1" s="1"/>
  <c r="M260" i="1"/>
  <c r="P263" i="1"/>
  <c r="U262" i="1" s="1"/>
  <c r="M250" i="1"/>
  <c r="P253" i="1"/>
  <c r="U252" i="1" s="1"/>
  <c r="M245" i="1"/>
  <c r="P248" i="1"/>
  <c r="U247" i="1" s="1"/>
  <c r="P242" i="1"/>
  <c r="S242" i="1" s="1"/>
  <c r="P243" i="1"/>
  <c r="U242" i="1" s="1"/>
  <c r="M235" i="1"/>
  <c r="P238" i="1"/>
  <c r="U237" i="1" s="1"/>
  <c r="M230" i="1"/>
  <c r="P233" i="1"/>
  <c r="U232" i="1" s="1"/>
  <c r="M225" i="1"/>
  <c r="P228" i="1"/>
  <c r="U227" i="1" s="1"/>
  <c r="M220" i="1"/>
  <c r="P223" i="1"/>
  <c r="U222" i="1" s="1"/>
  <c r="M215" i="1"/>
  <c r="P218" i="1"/>
  <c r="U217" i="1" s="1"/>
  <c r="M210" i="1"/>
  <c r="P213" i="1"/>
  <c r="U212" i="1" s="1"/>
  <c r="M205" i="1"/>
  <c r="P208" i="1"/>
  <c r="U207" i="1" s="1"/>
  <c r="M200" i="1"/>
  <c r="P203" i="1"/>
  <c r="U202" i="1" s="1"/>
  <c r="M195" i="1"/>
  <c r="P197" i="1"/>
  <c r="S197" i="1" s="1"/>
  <c r="P198" i="1"/>
  <c r="U197" i="1" s="1"/>
  <c r="M189" i="1"/>
  <c r="P192" i="1"/>
  <c r="U191" i="1" s="1"/>
  <c r="M179" i="1"/>
  <c r="P182" i="1"/>
  <c r="U181" i="1" s="1"/>
  <c r="M171" i="1"/>
  <c r="P174" i="1"/>
  <c r="U173" i="1" s="1"/>
  <c r="M165" i="1"/>
  <c r="P168" i="1"/>
  <c r="U167" i="1" s="1"/>
  <c r="M158" i="1"/>
  <c r="P161" i="1"/>
  <c r="U160" i="1" s="1"/>
  <c r="M153" i="1"/>
  <c r="P156" i="1"/>
  <c r="U155" i="1" s="1"/>
  <c r="M148" i="1"/>
  <c r="P151" i="1"/>
  <c r="U150" i="1" s="1"/>
  <c r="M142" i="1"/>
  <c r="P145" i="1"/>
  <c r="U144" i="1" s="1"/>
  <c r="M137" i="1"/>
  <c r="P140" i="1"/>
  <c r="U139" i="1" s="1"/>
  <c r="M130" i="1"/>
  <c r="P133" i="1"/>
  <c r="U132" i="1" s="1"/>
  <c r="M124" i="1"/>
  <c r="P127" i="1"/>
  <c r="U126" i="1" s="1"/>
  <c r="M117" i="1"/>
  <c r="P120" i="1"/>
  <c r="U119" i="1" s="1"/>
  <c r="M111" i="1"/>
  <c r="P114" i="1"/>
  <c r="U113" i="1" s="1"/>
  <c r="M105" i="1"/>
  <c r="P108" i="1"/>
  <c r="U107" i="1" s="1"/>
  <c r="M99" i="1"/>
  <c r="P102" i="1"/>
  <c r="U101" i="1" s="1"/>
  <c r="M86" i="1"/>
  <c r="P89" i="1"/>
  <c r="U88" i="1" s="1"/>
  <c r="M80" i="1"/>
  <c r="P83" i="1"/>
  <c r="U82" i="1" s="1"/>
  <c r="M75" i="1"/>
  <c r="P78" i="1"/>
  <c r="U77" i="1" s="1"/>
  <c r="M65" i="1"/>
  <c r="P68" i="1"/>
  <c r="U67" i="1" s="1"/>
  <c r="M59" i="1"/>
  <c r="P62" i="1"/>
  <c r="U61" i="1" s="1"/>
  <c r="M54" i="1"/>
  <c r="P57" i="1"/>
  <c r="U56" i="1" s="1"/>
  <c r="M272" i="1"/>
  <c r="P275" i="1"/>
  <c r="U274" i="1" s="1"/>
  <c r="M277" i="1"/>
  <c r="P280" i="1"/>
  <c r="U279" i="1" s="1"/>
  <c r="M283" i="1"/>
  <c r="P286" i="1"/>
  <c r="U285" i="1" s="1"/>
  <c r="M288" i="1"/>
  <c r="P291" i="1"/>
  <c r="U290" i="1" s="1"/>
  <c r="M293" i="1"/>
  <c r="P296" i="1"/>
  <c r="U295" i="1" s="1"/>
  <c r="M304" i="1"/>
  <c r="P307" i="1"/>
  <c r="M184" i="1"/>
  <c r="P187" i="1"/>
  <c r="U186" i="1" s="1"/>
  <c r="R91" i="1"/>
  <c r="T91" i="1"/>
  <c r="R97" i="1"/>
  <c r="T97" i="1"/>
  <c r="M94" i="1"/>
  <c r="P51" i="1"/>
  <c r="S51" i="1" s="1"/>
  <c r="M96" i="1"/>
  <c r="M49" i="1"/>
  <c r="P252" i="1"/>
  <c r="S252" i="1" s="1"/>
  <c r="X9" i="1"/>
  <c r="P61" i="1"/>
  <c r="S61" i="1" s="1"/>
  <c r="P144" i="1"/>
  <c r="S144" i="1" s="1"/>
  <c r="Z9" i="1"/>
  <c r="M240" i="1"/>
  <c r="P82" i="1"/>
  <c r="S82" i="1" s="1"/>
  <c r="P227" i="1"/>
  <c r="S227" i="1" s="1"/>
  <c r="P186" i="1"/>
  <c r="S186" i="1" s="1"/>
  <c r="S9" i="1"/>
  <c r="P107" i="1"/>
  <c r="S107" i="1" s="1"/>
  <c r="P173" i="1"/>
  <c r="S173" i="1" s="1"/>
  <c r="P285" i="1"/>
  <c r="S285" i="1" s="1"/>
  <c r="Y7" i="1"/>
  <c r="P262" i="1"/>
  <c r="S262" i="1" s="1"/>
  <c r="P132" i="1"/>
  <c r="S132" i="1" s="1"/>
  <c r="P77" i="1"/>
  <c r="S77" i="1" s="1"/>
  <c r="P119" i="1"/>
  <c r="S119" i="1" s="1"/>
  <c r="P207" i="1"/>
  <c r="S207" i="1" s="1"/>
  <c r="P155" i="1"/>
  <c r="S155" i="1" s="1"/>
  <c r="P88" i="1"/>
  <c r="S88" i="1" s="1"/>
  <c r="P217" i="1"/>
  <c r="S217" i="1" s="1"/>
  <c r="P237" i="1"/>
  <c r="S237" i="1" s="1"/>
  <c r="AC7" i="1"/>
  <c r="P56" i="1"/>
  <c r="S56" i="1" s="1"/>
  <c r="P160" i="1"/>
  <c r="S160" i="1" s="1"/>
  <c r="P67" i="1"/>
  <c r="S67" i="1" s="1"/>
  <c r="P72" i="1"/>
  <c r="S72" i="1" s="1"/>
  <c r="P126" i="1"/>
  <c r="S126" i="1" s="1"/>
  <c r="P232" i="1"/>
  <c r="S232" i="1" s="1"/>
  <c r="R94" i="1"/>
  <c r="P274" i="1"/>
  <c r="S274" i="1" s="1"/>
  <c r="AA9" i="1"/>
  <c r="AC9" i="1"/>
  <c r="Z7" i="1"/>
  <c r="S8" i="1"/>
  <c r="S14" i="1"/>
  <c r="S181" i="1"/>
  <c r="P167" i="1"/>
  <c r="S167" i="1" s="1"/>
  <c r="P113" i="1"/>
  <c r="S113" i="1" s="1"/>
  <c r="P101" i="1"/>
  <c r="S101" i="1" s="1"/>
  <c r="P202" i="1"/>
  <c r="S202" i="1" s="1"/>
  <c r="P212" i="1"/>
  <c r="S212" i="1" s="1"/>
  <c r="AB9" i="1"/>
  <c r="P306" i="1"/>
  <c r="P257" i="1"/>
  <c r="S258" i="1" s="1"/>
  <c r="P300" i="1"/>
  <c r="S300" i="1" s="1"/>
  <c r="P191" i="1"/>
  <c r="S191" i="1" s="1"/>
  <c r="P150" i="1"/>
  <c r="S150" i="1" s="1"/>
  <c r="P139" i="1"/>
  <c r="S139" i="1" s="1"/>
  <c r="P222" i="1"/>
  <c r="S222" i="1" s="1"/>
  <c r="P295" i="1"/>
  <c r="S295" i="1" s="1"/>
  <c r="Y9" i="1"/>
  <c r="P247" i="1"/>
  <c r="S247" i="1" s="1"/>
  <c r="P290" i="1"/>
  <c r="S290" i="1" s="1"/>
  <c r="P268" i="1"/>
  <c r="S268" i="1" s="1"/>
  <c r="P279" i="1"/>
  <c r="S279" i="1" s="1"/>
  <c r="M256" i="1"/>
  <c r="M298" i="1"/>
  <c r="M91" i="1"/>
  <c r="X311" i="1" l="1"/>
  <c r="W311" i="1"/>
  <c r="U306" i="1"/>
  <c r="S306" i="1"/>
  <c r="Q94" i="1"/>
  <c r="X10" i="1"/>
  <c r="Y10" i="1"/>
  <c r="Z10" i="1"/>
  <c r="AB10" i="1"/>
  <c r="AA10" i="1"/>
  <c r="AC10" i="1"/>
  <c r="P91" i="1" l="1"/>
  <c r="P92" i="1"/>
  <c r="S94" i="1" l="1"/>
  <c r="S309" i="1" s="1"/>
  <c r="Q309" i="1"/>
  <c r="Q312" i="1" s="1"/>
  <c r="S311" i="1" s="1"/>
  <c r="U91" i="1"/>
  <c r="U309" i="1" s="1"/>
  <c r="Q310" i="1"/>
  <c r="Q313" i="1" s="1"/>
  <c r="T311" i="1" s="1"/>
  <c r="W313" i="1"/>
  <c r="W314" i="1" l="1"/>
  <c r="M316" i="1" s="1"/>
  <c r="S312" i="1"/>
  <c r="M312" i="1" s="1"/>
</calcChain>
</file>

<file path=xl/sharedStrings.xml><?xml version="1.0" encoding="utf-8"?>
<sst xmlns="http://schemas.openxmlformats.org/spreadsheetml/2006/main" count="438" uniqueCount="305">
  <si>
    <t>Reino</t>
  </si>
  <si>
    <t>Filum</t>
  </si>
  <si>
    <t>Clase</t>
  </si>
  <si>
    <t>Familia</t>
  </si>
  <si>
    <t>Especie</t>
  </si>
  <si>
    <t>Sinonimias</t>
  </si>
  <si>
    <t>Nombres comunes</t>
  </si>
  <si>
    <t>Evaluador</t>
  </si>
  <si>
    <t>La especie se introducirá con fines comerciales</t>
  </si>
  <si>
    <t>La especie proviene de un lugar donde fue introducida</t>
  </si>
  <si>
    <t>Procedencia de la especie</t>
  </si>
  <si>
    <t>No</t>
  </si>
  <si>
    <t>RIESGO DE ESTABLECIMIENTO</t>
  </si>
  <si>
    <t xml:space="preserve">Objetivo de introducción </t>
  </si>
  <si>
    <t>La especie se introducirá con fines de investigación</t>
  </si>
  <si>
    <t>Oportunismo en ambientes perturbados</t>
  </si>
  <si>
    <t>La especie no prospera en ambientes perturbados</t>
  </si>
  <si>
    <t>La especie prospera y se beneficia de ambientes perturbados</t>
  </si>
  <si>
    <t>La especie presenta hermafroditismo sucesivo</t>
  </si>
  <si>
    <t>La especie presenta baja supervivencia en adultos</t>
  </si>
  <si>
    <t>La especie presenta alta supervivencia en adultos</t>
  </si>
  <si>
    <t>Estrategias de vida</t>
  </si>
  <si>
    <t>La especie tiene estrategia de vida r</t>
  </si>
  <si>
    <t>La especie tiene estrategia de vida k</t>
  </si>
  <si>
    <t>Longevidad</t>
  </si>
  <si>
    <t>La especie es herbívora</t>
  </si>
  <si>
    <t>La especie es carnívora</t>
  </si>
  <si>
    <t>La especie es omnívora</t>
  </si>
  <si>
    <t>La especie es detritívora</t>
  </si>
  <si>
    <t>IMPACTO</t>
  </si>
  <si>
    <t>MANEJO</t>
  </si>
  <si>
    <t>Las medidas de control pueden impactar negativamente la biodiversidad nativa</t>
  </si>
  <si>
    <t>Las medidas de control no impactarán negativamente la biodiversidad nativa</t>
  </si>
  <si>
    <t>DATOS GENERALES</t>
  </si>
  <si>
    <t>Nacional</t>
  </si>
  <si>
    <t>Existen AR previos desarrollados bajo el mismo método relevante a nivel nacional?</t>
  </si>
  <si>
    <t>El AR previo es válido aún?</t>
  </si>
  <si>
    <t>El organismo a evaluar es claramente una entidad taxonómica única identificable de otras entidades del mismo rango?</t>
  </si>
  <si>
    <t>Legislación: capacidad de implementación</t>
  </si>
  <si>
    <t>No existe información suficiente para optar entre alguna de las opciones anteriores</t>
  </si>
  <si>
    <t>No existe información suficiente para optar entre alguna de las opciones anteriores.</t>
  </si>
  <si>
    <t>Frecuencia reproductiva</t>
  </si>
  <si>
    <t>Respecto a las especies nativas y sus paquetes tecnológicos</t>
  </si>
  <si>
    <t>Fecha de evaluación</t>
  </si>
  <si>
    <t>Tiempo requerido para la implementación de las medidas de manejo y control</t>
  </si>
  <si>
    <t>Son bajos</t>
  </si>
  <si>
    <t>Son moderados</t>
  </si>
  <si>
    <t>Son altos</t>
  </si>
  <si>
    <t>Tipo de Reproducción</t>
  </si>
  <si>
    <t>Mortalidad</t>
  </si>
  <si>
    <t>La especie es capaz de dispersarse por cuenta propia (i.e. gran capacidad natatoria)</t>
  </si>
  <si>
    <t xml:space="preserve">Institución </t>
  </si>
  <si>
    <t>La especie ha sido reportada como invasora en otros países?</t>
  </si>
  <si>
    <t>Estado de confinamiento</t>
  </si>
  <si>
    <t xml:space="preserve">Estado del lugar donde se hará la introducción </t>
  </si>
  <si>
    <t>El grado de similitud climática entre las áreas nativas y donde se introduce es moderado</t>
  </si>
  <si>
    <t>El grado de similitud climática entre las áreas nativas y donde se introduce es alto</t>
  </si>
  <si>
    <t>Ajuste climático</t>
  </si>
  <si>
    <t>La especie presenta reproducción sexual</t>
  </si>
  <si>
    <t>La especie presenta reproducción por partenogénesis</t>
  </si>
  <si>
    <t>La especie presenta reproducción asexual</t>
  </si>
  <si>
    <t>La especie tiene desarrollo directo (no hay etapa larvaria)</t>
  </si>
  <si>
    <t>La especie presenta hermafroditismo simultáneo</t>
  </si>
  <si>
    <t>La especie presenta larvas lecitotróficas (i.e. horas)</t>
  </si>
  <si>
    <t>Vías de dispersión</t>
  </si>
  <si>
    <t>La especie presenta dispersión por factores oceanográficos (i.e. corrientes, huracanes, surgencias, mareas, etc.)</t>
  </si>
  <si>
    <t>La especie presenta dispersión accidental antrópica (i.e. no intencional o inadvertida)</t>
  </si>
  <si>
    <t>Categorías tróficas</t>
  </si>
  <si>
    <t>La especie es autótrofa</t>
  </si>
  <si>
    <t>Posibles depredadores</t>
  </si>
  <si>
    <t>No existen especies nativas del mismo género que puedan hibridizar con la especie a introducir</t>
  </si>
  <si>
    <t>Existen especies nativas del mismo género que puedan hibridizar con la especie a introducir</t>
  </si>
  <si>
    <t>La especie no produce sustancias tóxicas ni posee estructuras morfológicas que puedan afectar a los humanos</t>
  </si>
  <si>
    <t>Efectividad de las medidas de control</t>
  </si>
  <si>
    <t>Características de la especie que pueden interferir en el manejo</t>
  </si>
  <si>
    <t>Costos de implementación de las medidas de manejo y control (i.e. económicos, humanos o técnicos)</t>
  </si>
  <si>
    <t>Siguiente</t>
  </si>
  <si>
    <t>No evaluar</t>
  </si>
  <si>
    <t>Evaluar</t>
  </si>
  <si>
    <t>No urgente</t>
  </si>
  <si>
    <t>Total</t>
  </si>
  <si>
    <t>Riesgo de establecimiento</t>
  </si>
  <si>
    <t xml:space="preserve">Impacto </t>
  </si>
  <si>
    <t>Manejo</t>
  </si>
  <si>
    <t>ANALISIS</t>
  </si>
  <si>
    <t># de Preguntas</t>
  </si>
  <si>
    <t>Porcentaje</t>
  </si>
  <si>
    <t>Regional</t>
  </si>
  <si>
    <t xml:space="preserve">La especie cuenta con amplia información ecológica </t>
  </si>
  <si>
    <t>A nivel nacional</t>
  </si>
  <si>
    <t>A nivel internacional</t>
  </si>
  <si>
    <t>No hay información ecológica sobre la especie</t>
  </si>
  <si>
    <t>La especie se mantendrá confinada, controlada y totalmente aislada del medio natural (i.e. lejos del mar, de un estuario o un río)</t>
  </si>
  <si>
    <t>La especie ha sido reportada como invasora en otros países o regiones (listas oficiales actualizadas)</t>
  </si>
  <si>
    <t>La especie proviene de un laboratorio</t>
  </si>
  <si>
    <t>Amplitud relativa de tolerancia fisiológica</t>
  </si>
  <si>
    <t>La especie presenta baja fertilidad</t>
  </si>
  <si>
    <t>La especie presenta alta fertilidad</t>
  </si>
  <si>
    <t>La especie se reproduce 1 vez al año</t>
  </si>
  <si>
    <t>La especie madura a los cuatro años o más</t>
  </si>
  <si>
    <t>Adaptaciones de cuidado parental</t>
  </si>
  <si>
    <r>
      <t xml:space="preserve">La especie vive </t>
    </r>
    <r>
      <rPr>
        <sz val="11"/>
        <color theme="1"/>
        <rFont val="Calibri"/>
        <family val="2"/>
      </rPr>
      <t>≤ 1 año</t>
    </r>
  </si>
  <si>
    <r>
      <t>La especie vive entre 2 y 10</t>
    </r>
    <r>
      <rPr>
        <sz val="11"/>
        <color theme="1"/>
        <rFont val="Calibri"/>
        <family val="2"/>
      </rPr>
      <t xml:space="preserve"> años</t>
    </r>
  </si>
  <si>
    <t>Impacto potencial sobre el espacio de las especies nativas</t>
  </si>
  <si>
    <t>Impacto potencial sobre las especies nativas: riesgo de hibridación</t>
  </si>
  <si>
    <t>Impacto potencial sobre el estado físico y funcional de las especies nativas</t>
  </si>
  <si>
    <t>Impacto potencial sobre las especies nativas fundamentales</t>
  </si>
  <si>
    <t>Impacto potencial sobre la funcionalidad de los hábitats o ecosistemas</t>
  </si>
  <si>
    <t>Impacto potencial sobre los hábitats o ecosistemas importantes para la conservación</t>
  </si>
  <si>
    <t>Impacto potencial sobre infraestructura</t>
  </si>
  <si>
    <t>Impacto potencial sobre sitios turísticos</t>
  </si>
  <si>
    <t>Existe riesgo bajo de que la especie colonice hábitats o ecosistemas estratégicos o prioritarios para la conservación</t>
  </si>
  <si>
    <t>Existe riesgo alto de que la especie colonice hábitats o ecosistemas estratégicos o prioritarios para la conservación</t>
  </si>
  <si>
    <t>Impacto potencial sobre recursos de importancia económica</t>
  </si>
  <si>
    <t>Existe riesgo bajo de que la especie afecte recursos de importancia económica</t>
  </si>
  <si>
    <t>Existe riesgo alto de que la especie afecte recursos de importancia económica</t>
  </si>
  <si>
    <t>Existe riesgo bajo de que la especie afecte algún tipo de infraestructura</t>
  </si>
  <si>
    <t>Existe riesgo alto de que la especie afecte algún tipo de infraestructura</t>
  </si>
  <si>
    <t>Existe riesgo bajo de que la especie afecte actividades o sitios turísticos</t>
  </si>
  <si>
    <t>Existe riesgo alto de que la especie afecte  actividades o sitios turísticos</t>
  </si>
  <si>
    <t>Impacto potencial a la salud humana</t>
  </si>
  <si>
    <t>Impacto potencial social o cultural</t>
  </si>
  <si>
    <t>Medidas de control existentes a nivel nacional o internacional</t>
  </si>
  <si>
    <t>Impacto potencial del manejo sobre áreas protegidas</t>
  </si>
  <si>
    <t>Impacto potencial socioeconómico de las medidas y técnicas de manejo y control</t>
  </si>
  <si>
    <t>El país o región de análisis tiene regulación específica para garantizar las medidas de control</t>
  </si>
  <si>
    <t>El país o región de análisis no tiene ninguna regulación específica para garantizar las medidas de control</t>
  </si>
  <si>
    <t>Las medidas de control no impactarán negativamente recursos o áreas de importancia socioeconómica</t>
  </si>
  <si>
    <t>Las medidas de control pueden impactar negativamente recursos o áreas de importancia socioeconómica</t>
  </si>
  <si>
    <t>Propuesta</t>
  </si>
  <si>
    <t>Valor x pregunta</t>
  </si>
  <si>
    <t>Fertilidad</t>
  </si>
  <si>
    <t>RIESGO</t>
  </si>
  <si>
    <t>Puntaje</t>
  </si>
  <si>
    <t>1100-1500</t>
  </si>
  <si>
    <t>800-1100</t>
  </si>
  <si>
    <t>500-800</t>
  </si>
  <si>
    <t>Alto</t>
  </si>
  <si>
    <t>Medio</t>
  </si>
  <si>
    <t>Bajo</t>
  </si>
  <si>
    <t>INTRODUCCION</t>
  </si>
  <si>
    <t>La especie presenta media mortalidad en estadíos iniciales</t>
  </si>
  <si>
    <t>La especie presenta baja mortalidad en estadíos iniciales</t>
  </si>
  <si>
    <t>La especie presenta alta mortalidad en estadíos iniciales (i.e. esporas, semillas, larvas, poslarvas, juveniles)</t>
  </si>
  <si>
    <t>El grado de similitud climática (e.g. temperatura, salinidad, mareas, surgencias, etc.) entre las áreas nativas y donde se introduce es bajo</t>
  </si>
  <si>
    <t>La especie no produce sustancias tóxicas, no porta patógenos, ni posee estructuras morfológicas que puedan afectar física o funcionalmente especies nativas</t>
  </si>
  <si>
    <t>La especie produce sustancias tóxicas y/o porta patógenos y/o posee estructuras morfológicas que pueden afectar física y/o funcionalmente especies nativas</t>
  </si>
  <si>
    <t>Existe riesgo bajo de que la especie afecte negativamente los hábitos socioculturales presentes en la zona de introducción</t>
  </si>
  <si>
    <t>Existe riesgo alto de que la especie afecte negativamente los hábitos socioculturales presentes en la zona de introducción</t>
  </si>
  <si>
    <t>La especie no produce sustancias tóxicas ni posee estructuras morfológicas que dificulten o interfieran con el desarrollo de la medida de control</t>
  </si>
  <si>
    <t>La especie produce sustancias tóxicas y/o posee estructuras morfológicas que pueden interferir con el desarrollo de la medida de control</t>
  </si>
  <si>
    <t>Entre 1 y 2 años</t>
  </si>
  <si>
    <t>&gt; a 2 años</t>
  </si>
  <si>
    <t>&lt; a 1 Año</t>
  </si>
  <si>
    <t>Valor %</t>
  </si>
  <si>
    <t>RESPUESTA</t>
  </si>
  <si>
    <t>REAL</t>
  </si>
  <si>
    <t>700-1100</t>
  </si>
  <si>
    <t>400-700</t>
  </si>
  <si>
    <t>INCERTIDUMBRE</t>
  </si>
  <si>
    <t>&gt;</t>
  </si>
  <si>
    <t>&lt;</t>
  </si>
  <si>
    <t>%</t>
  </si>
  <si>
    <r>
      <t xml:space="preserve">La última sección de esta metodología (quinta) es sobre del </t>
    </r>
    <r>
      <rPr>
        <b/>
        <sz val="11"/>
        <color theme="1"/>
        <rFont val="Tahoma"/>
        <family val="2"/>
      </rPr>
      <t xml:space="preserve">manejo </t>
    </r>
    <r>
      <rPr>
        <sz val="11"/>
        <color theme="1"/>
        <rFont val="Tahoma"/>
        <family val="2"/>
      </rPr>
      <t xml:space="preserve">que se le puede dar a la especie en caso dado de que se establezca y se tenga indicios de que puede convertirse en invasora. Pese a que es la sección con menos preguntas, su peso total de evaluación es igual al del impacto debido a la gran dificultad de manejo que se presenta en el medio marino. </t>
    </r>
  </si>
  <si>
    <t>Ámbito del AR</t>
  </si>
  <si>
    <t>Áreas Protegidas</t>
  </si>
  <si>
    <t>La especie se mantendrá confinada, controlada, pero con algún riesgo de contaminar el medio natural (e.g. cerca al mar, estuario, río)</t>
  </si>
  <si>
    <t>La especie proviene de su lugar nativo sin antecedentes de invasión</t>
  </si>
  <si>
    <t>Uso de hábitat</t>
  </si>
  <si>
    <t>La especie depende de varios tipos de hábitat como ecosistemas: pastos, corales, manglar, litorales o arrecifes rocosos, fondos blandos, entre otros, para completar su ciclo de vida</t>
  </si>
  <si>
    <t>La especie depende de un solo tipo de hábitat  como ecosistemas: pastos, corales, manglar, litorales o arrecifes rocosos, fondos blandos, entre otros, para completar su ciclo de vida</t>
  </si>
  <si>
    <t>Abundancia/extensión (en Colombia)</t>
  </si>
  <si>
    <t>Tiempo de dispersión de la larva, espora o semilla</t>
  </si>
  <si>
    <t>La especie presenta cuidado parental que optimiza la supervivencia de su descendencia  (e.g. incubación bucal,  territorios de cría, etc.)</t>
  </si>
  <si>
    <t>Supervivencia</t>
  </si>
  <si>
    <t>La especie presenta dispersión por otros organismos</t>
  </si>
  <si>
    <t>La especie presenta dispersión intencional antrópica (i.e. especies de interés comercial)</t>
  </si>
  <si>
    <t>Capacidad de producir compuestos químicos que eviten depredación (e.i. alelopáticos, toxinas)</t>
  </si>
  <si>
    <t>La especie no puede modificar la estructura o funcionalidad de los hábitats o ecosistemas de introducción (e.g.  composición de especies, productividad, etc.)</t>
  </si>
  <si>
    <t>La especie puede modificar la estructura o funcionalidad de los hábitats o ecosistemas de introducción</t>
  </si>
  <si>
    <t>Las medidas de control han sido efectivas en otras áreas similares</t>
  </si>
  <si>
    <t>Las medidas de control han sido poco efectivas en otras áreas similares</t>
  </si>
  <si>
    <t>Las medidas de control no han sido efectivas en otras áreas similares</t>
  </si>
  <si>
    <t>Las medidas de control no impactarán negativamente áreas protegidas y/o estratégicas para la conservación</t>
  </si>
  <si>
    <t>Las medidas de control pueden impactar negativamente áreas protegidas y/o estratégicas para la conservación</t>
  </si>
  <si>
    <t>GLOSARIO</t>
  </si>
  <si>
    <t>CUARENTENA: es el proceso mediante el cual los organismos acuáticos, y cualquiera de sus organismos asociados, se mantienen totalmente aislados del medio ambiente circundante y bajo las más estrictas condiciones de control sanitario para evitar o limitar el riesgo de que extiendan una determinada enfermedad tras su liberación.</t>
  </si>
  <si>
    <t xml:space="preserve">ESPECIE EXÓTICA INVASORA: una especie exótica se convierte en invasora (EEI) cuando se introduce o establece en un ecosistema o hábitat natural o seminatural siendo un agente de cambio y amenaza para la diversidad biológica nativa, ya sea por su comportamiento invasor o por el riesgo de contaminación genética. </t>
  </si>
  <si>
    <t>ESPECIE NATIVA O AUTÓCTONA: especies que se encuentran dentro de su área de distribución y de dispersión natural.</t>
  </si>
  <si>
    <t xml:space="preserve">GREMIO: se define como un grupo de especies que explota la misma clase de recursos del medioambiente de una manera similar. </t>
  </si>
  <si>
    <t>Capacidad de producir compuestos químicos que eviten depredación (p.a. alelopáticos, toxinas)</t>
  </si>
  <si>
    <t>Mayor análisis</t>
  </si>
  <si>
    <t>ESPECIE CRIPTOGÉNICA: cuando no es posible demostrar el origen de una especie como nativa o exótica, hablamos entonces de una especie criptogénica.</t>
  </si>
  <si>
    <t>ESPECIE EXÓTICA: cualquier especie transportada a un área que no se corresponde con su área de distribución natural, puede considerarse una especie exótica. Según la definición del Convenio sobre Diversidad Biológica, el término se refiere a las especies, subespecies o taxón inferior que se encuentran fuera de su área de distribución original o nativa (histórica o actual). Incluye cualquier parte, gametos, semillas, huevos o propágulos de dichas especies que podrían llegar a sobrevivir y reproducirse. Las especies exóticas reciben también distintas denominaciones, siendo las más conocidas las de especies introducidas, foráneas, alóctonas o no nativas.</t>
  </si>
  <si>
    <t>ESPECIE EXÓTICA POTENCIALMENTE INVASORA: es aquella especie, subespecie o cualquier organismo de categoría taxonómica inferior de la que existe experiencia o información como para presumir que, de establecerse, supondría una amenaza para la diversidad biológica.</t>
  </si>
  <si>
    <t>ESPECIE FUNDAMENTAL: especie con gran efecto en la estructura de la comunidad debido a su presencia, no a su actividad. Las funciones de las especies fundamentales son similares a las de los "ingenieros del ecosistema" o "ingenieros dominantes". Los hábitats marinos bentónicos son principalmente formados por la presencia de especies fundamentales. Esta tendencia, contraria al énfasis en efectos tróficos, propiciando una más amplia consideración de los procesos importantes para la conservación de la diversidad.</t>
  </si>
  <si>
    <t>ESTABLECIMIENTO: se refiere al proceso de una especie exótica en un nuevo hábitat en el que se reproduce con éxito, y tiene una probabilidad de supervivencia continua.</t>
  </si>
  <si>
    <t>ANALISIS DE RIESGO: es la evaluación de las consecuencias de la introducción y la probabilidad de establecimiento de una especie exótica utilizando información basada en la ciencia y la determinación de medidas que pueden aplicarse para reducir o gestionar dichos riesgos (es decir, gestión de riesgo), teniendo en cuenta consideraciones socioeconómicas y culturales.</t>
  </si>
  <si>
    <t>ESTRATEGIA k: corresponde a organismos más grandes que maduran lentamente, viven por un período de tiempo mayor, tienen pocas crías y son más resistentes a enfermedades,  dedican tiempo y energía a la crianza, poseen mecanismos para limitar su reproducción y ajustarla a la capacidad de acarreo de su hábitat, en el que se mantienen sin invadir los de otras especies.</t>
  </si>
  <si>
    <t>ESTRATEGIA r: son pequeños, alcanzan la madurez en poco tiempo, viven poco, tienen muchas crías de las cuales no muchas llegan a la adultez, dedican poca o ninguna energía a la crianza de los más jóvenes de la especie, no cuentan con mecanismos para limitar su reproducción o acarrear su hábitat, más bien tienden a ser oportunistas invadiendo nuevas áreas y adaptándose a las mismas con facilidad.</t>
  </si>
  <si>
    <t>GRUPO FUNCIONAL: puede incluir el de gremio ecológico, considerando que este último, en su sentido más amplio, hace énfasis en la agrupación de especies que explotan de manera semejante un mismo recurso del ambiente.</t>
  </si>
  <si>
    <t>HERMAFRODITISMO: Presencia simultánea y funcional de ambos gametos en el mismo individuo, como ocurre en platelmintos, anélidos, crustáceos, briozoos, algunos moluscos y tunicados. Pueden existir testículos y ovarios separados o una gónada, ovotestis, que produce gametos masculinos y femeninos.</t>
  </si>
  <si>
    <r>
      <t xml:space="preserve">HERMAFRODITISMO SIMULTANEO: cuando maduran ambos gametos. Los gametos masculinos y femeninos se producen al unísono en dos glándulas distintas con una parte hembra y una macho en el mismo individuo, aunque la expulsión no es simultánea (e.i. </t>
    </r>
    <r>
      <rPr>
        <i/>
        <sz val="11"/>
        <color theme="0"/>
        <rFont val="Tahoma"/>
        <family val="2"/>
      </rPr>
      <t>Pecten maximus</t>
    </r>
    <r>
      <rPr>
        <sz val="11"/>
        <color theme="0"/>
        <rFont val="Tahoma"/>
        <family val="2"/>
      </rPr>
      <t>).</t>
    </r>
  </si>
  <si>
    <r>
      <t>HERMAFRODITISMO SUCESIVO: cuando madura un gameto, proterándrico masculino y protoginico cuando lo hacen los femeninos. Los individuos presentan cambio de sexo dentro de la misma temporada. Los productos sexuales de ambos sexos pueden coexistir en la gónada pero no maduran al mismo tiempo (e.i.</t>
    </r>
    <r>
      <rPr>
        <i/>
        <sz val="11"/>
        <color theme="0"/>
        <rFont val="Tahoma"/>
        <family val="2"/>
      </rPr>
      <t>Ostrea</t>
    </r>
    <r>
      <rPr>
        <sz val="11"/>
        <color theme="0"/>
        <rFont val="Tahoma"/>
        <family val="2"/>
      </rPr>
      <t xml:space="preserve"> sp.).</t>
    </r>
  </si>
  <si>
    <t>HIBRIDAR: es el proceso de mezcla genetica de diferentes especies o variedades de organismos para crear uno nuevo (e.i. Balfín: Delfín nariz de botella hembra y falsa orca macho).</t>
  </si>
  <si>
    <t>INTRODUCCIÓN: es el movimiento por un agente humano de una especie, subespecie o taxón inferior (incluyendo cualquier parte, gameto o propágulo de dicha especie que puede sobrevivir y reproducirse) fuera de su área natural (pasada o presente).</t>
  </si>
  <si>
    <t xml:space="preserve">INTRODUCCIONES INVOLUNTARIAS: introducciones no intencionales o accidentales, cuando los vectores de dispersión de una especie fuera de su área natural son debidas a la actividad humana a través de vías relacionadas con el transporte, el comercio, los viajes o el turismo. Las especies entran en nuevas áreas como “polizones”, de manera fortuita. </t>
  </si>
  <si>
    <t>INTRODUCCIONES INTENCIONALES: son las que persiguen el establecimiento de una población en el medio natural o las que se derivan de liberaciones intencionales, aunque se efectúen de buena fe y sin intención de establecer poblaciones naturalizadas ni causar impactos negativos.</t>
  </si>
  <si>
    <t>MADUREZ SEXUAL: es la edad o el momento en el cual un organismo obtiene la capacidad para lreproducirse.</t>
  </si>
  <si>
    <t>RESILIENCIA: es la capacidad de las comunidades o ecosistemas de absorber perturbaciones, sin alterar sus características de estructura y funcionalidad. Se refiere a los complejos procesos físicos y ciclos biogeoquímicos regenerativos que realizan los componentes bióticos y abióticos de un ecosistema — en un tiempo determinado — como respuesta para recuperar su estado anterior al efecto producido por el factor externo, y en esa medida tender al equilibrio.</t>
  </si>
  <si>
    <t>VECTOR: se refiere al mecanismo real por medio del cual la especie es introducida (barcos, plataformas móviles, etc.)</t>
  </si>
  <si>
    <t>La pregunta sobre el tipo de reproducción es la única que tiene tres campos para llenar en caso de necesitarse, ya que en el medio marino existen organismos con varios tipos de reproducción, por favor responder en orden (primero la superior y así sucesivamente).</t>
  </si>
  <si>
    <r>
      <t xml:space="preserve">En la hoja siguiente se encuentra la </t>
    </r>
    <r>
      <rPr>
        <i/>
        <sz val="11"/>
        <color theme="1"/>
        <rFont val="Tahoma"/>
        <family val="2"/>
      </rPr>
      <t>Herramienta</t>
    </r>
    <r>
      <rPr>
        <sz val="11"/>
        <color theme="1"/>
        <rFont val="Tahoma"/>
        <family val="2"/>
      </rPr>
      <t xml:space="preserve"> como tal, conformada por las secciones anteriormente descritas con sus preguntas correspondientes, cada una de las cuales incluye una lista desplegable con las opciones que presentan los organismos marinos en cada tema. Al seleccionar alguna de ellas, en la columna de la derecha se mostrará el puntaje de dicha pregunta, asignado previamente por expertos. A cada uno de estos temas se le asignó un valor, dependiendo del número de preguntas por sección y el efecto del tema sobre el análisis. Para obtener un resultado es indispensable responder </t>
    </r>
    <r>
      <rPr>
        <b/>
        <sz val="11"/>
        <color theme="1"/>
        <rFont val="Tahoma"/>
        <family val="2"/>
      </rPr>
      <t xml:space="preserve">todas </t>
    </r>
    <r>
      <rPr>
        <sz val="11"/>
        <color theme="1"/>
        <rFont val="Tahoma"/>
        <family val="2"/>
      </rPr>
      <t xml:space="preserve">y cada una de las preguntas. El resultado del AR y el porcentaje de incertidumbre se presenta en el cuadro resumen al final de la herramienta. </t>
    </r>
  </si>
  <si>
    <t>La especie se ha introducido sin reportes de invasión en otros países o regiones (listas oficiales actualizadas)</t>
  </si>
  <si>
    <t>Requiere mayor análisis</t>
  </si>
  <si>
    <t>Área geográfica del análisis</t>
  </si>
  <si>
    <t>Referencias</t>
  </si>
  <si>
    <t>Género</t>
  </si>
  <si>
    <t>Muy riesgosa</t>
  </si>
  <si>
    <t>Requiere análisis detallado</t>
  </si>
  <si>
    <t>Especie con bajo riesgo</t>
  </si>
  <si>
    <t>AR Aceptable</t>
  </si>
  <si>
    <t>La especie se reproduce cada 1.5 o más años</t>
  </si>
  <si>
    <t>La especie se reproduce más de 1 vez al año</t>
  </si>
  <si>
    <t>La especie no ha sido detectada en ambientes naturales</t>
  </si>
  <si>
    <t>La especie se ha detectado en ambientes naturales y con registros ocasionales</t>
  </si>
  <si>
    <t>La especie se ha detectado en ambientes naturales, pero no hay información sobre abundancia</t>
  </si>
  <si>
    <t>La especie se ha detectado en ambientes naturales y tiene abundantes registros</t>
  </si>
  <si>
    <t>En la región de introducción se encuentran especies que pueden llegar a ser depredadores de la especie a introducir</t>
  </si>
  <si>
    <t>En la región de introducción no se encuentran especies que pueden llegar a ser depredadores de la especie a introducir</t>
  </si>
  <si>
    <t>Las especies nativas fundamentales no decrecerán o serán eliminadas por la especie a introducir</t>
  </si>
  <si>
    <t>Las especies nativas fundamentales pueden decrecer o ser eliminadas por la especie a introducir</t>
  </si>
  <si>
    <t>La especie no generará competencia por espacio para asentamiento o refugio debido al aumento de densidad por éxito reproductivo, con las especies nativas</t>
  </si>
  <si>
    <t>La especie puede generar competencia por espacio para asentamiento o refugio debido al aumento de densidad por éxito reproductivo, con las especies nativas</t>
  </si>
  <si>
    <t>Existen medidas de control que puedan ser implementadas en Colombia en caso de invasión</t>
  </si>
  <si>
    <t>No existen medidas de control que puedan ser implementadas en caso de invasión por esta especie</t>
  </si>
  <si>
    <t xml:space="preserve">Existen medidas de control de difícil implementación en Colombia </t>
  </si>
  <si>
    <t>Impacto potencial del manejo sobre la biodiversidad nativa</t>
  </si>
  <si>
    <t>PREEVALUACIÓN</t>
  </si>
  <si>
    <t>Sí</t>
  </si>
  <si>
    <t>La especie está reportada como establecida (con poblaciones autosostenibles) en ecosistemas tropicales y con altos  impactos negativos, y ha superado la generación F2.</t>
  </si>
  <si>
    <r>
      <t xml:space="preserve">El lugar donde se piensa introducir la especie, </t>
    </r>
    <r>
      <rPr>
        <b/>
        <sz val="11"/>
        <color theme="1"/>
        <rFont val="Calibri"/>
        <family val="2"/>
        <scheme val="minor"/>
      </rPr>
      <t>no</t>
    </r>
    <r>
      <rPr>
        <sz val="11"/>
        <color theme="1"/>
        <rFont val="Calibri"/>
        <family val="2"/>
        <scheme val="minor"/>
      </rPr>
      <t xml:space="preserve"> está alterado en sus componentes funcionales o estructurales,  lo que le confiere resiliencia</t>
    </r>
  </si>
  <si>
    <t>El lugar donde se piensa introducir la especie, está alterado en sus componentes funcionales o estructurales,  lo que no le confiere resiliencia</t>
  </si>
  <si>
    <t xml:space="preserve">La especie puede vivir en estrechos rangos de variables fisicoquímicas del medio (e.g. estenohalino, estenotermo,  estenobático, estenófoto, estenofagio, entre otros) </t>
  </si>
  <si>
    <t xml:space="preserve">La especie puede vivir en amplios rangos de variables fisicoquímicas del medio (e.g. eurihalino, euritermo, euribático,  eurífoto, eurifagio, entre otros) </t>
  </si>
  <si>
    <t>Tipo de reproducción</t>
  </si>
  <si>
    <t>La especie madura entre los dos a tres años</t>
  </si>
  <si>
    <t>La especie madura al año o menos</t>
  </si>
  <si>
    <t>La especie presenta fertilidad media</t>
  </si>
  <si>
    <t>La especie presenta esporas, huevos o semillas (i.e. horas a días)</t>
  </si>
  <si>
    <t>La especie no presenta cuidado parental que optimiza la supervivencia de su descendencia</t>
  </si>
  <si>
    <t>La especie presenta supervivencia media en adultos</t>
  </si>
  <si>
    <r>
      <t>La especie vive &gt;</t>
    </r>
    <r>
      <rPr>
        <sz val="11"/>
        <color theme="1"/>
        <rFont val="Calibri"/>
        <family val="2"/>
      </rPr>
      <t xml:space="preserve"> 10 años</t>
    </r>
  </si>
  <si>
    <t>La especie es planctívora</t>
  </si>
  <si>
    <t>La especie estará confinada en encierros dentro del medio natural (marino, estuario o río) y por lo tanto con un mayor riesgo de contaminarlo</t>
  </si>
  <si>
    <t xml:space="preserve">Antecedentes de invasión </t>
  </si>
  <si>
    <t>Edad de madurez sexual</t>
  </si>
  <si>
    <t>Capacidad de dispersión</t>
  </si>
  <si>
    <t>La especie es animal pero no es capaz de dispersarse como adulto por cuenta propia</t>
  </si>
  <si>
    <t>La especie es vegetal por lo cual no tiene capacidad de dispersión por cuenta propia</t>
  </si>
  <si>
    <t>La especie presenta dos o más vías de dispersión</t>
  </si>
  <si>
    <t>La especie tiene bajo riesgo de trasmitir enfermedades, parásitos, patógenos, etc.</t>
  </si>
  <si>
    <t>La especie tiene alto riesgo de trasmitir enfermedades, parásitos, patógenos, produce sustancias tóxicas y/o posee estructuras morfológicas que puedan afectar a los humanos</t>
  </si>
  <si>
    <t>Alto riesgo</t>
  </si>
  <si>
    <t>Bajo riesgo</t>
  </si>
  <si>
    <t>El AR evalúa la introducción de una especie?</t>
  </si>
  <si>
    <t>El AR evaluará la intoducción de una especie?</t>
  </si>
  <si>
    <t>Función trófica</t>
  </si>
  <si>
    <t>La especie evaluada es especialista</t>
  </si>
  <si>
    <t>La especie evaluada es generalista</t>
  </si>
  <si>
    <t>PARA ESPECIES MARINAS EXÓTICAS</t>
  </si>
  <si>
    <t>Hábito trófico</t>
  </si>
  <si>
    <t>FERTILIDAD: capacidad que tiene un organismo vivo de generar progenie numerosa.</t>
  </si>
  <si>
    <t>ALTERACIÓN O PERTURBACIÓN: impactos sobre un ecosistema que son más graves o agudos que un acontecimiento estresante normal.</t>
  </si>
  <si>
    <t>ÁREA PROTEGIDA: es una superficie de tierra y/o mar especialmente consagrada a la protección y el mantenimiento de la diversidad biológica, así como de recursos naturales y los recursos culturales asociados y manejada a través de medios jurídicos u otros medios eficaces.</t>
  </si>
  <si>
    <t>CONFINAMIENTO: prevención de la dispersión de organismos fuera de las instalaciones, que puede lograrse por medio del confinamiento físico (la aplicación de prácticas de trabajo adecuadas, el uso del equipo apropiado y un buen diseño de las instalaciones) y/o el confinamiento biológico (el empleo de organismos que tiene una capacidad reducida de sobrevivir o de reproducirse en el medio natural).</t>
  </si>
  <si>
    <t>CONSERVACIÓN: esfuerzo consciente para evitar la degradación excesiva de los ecosistemas. Uso presente y futuro, racional, eficaz y eficiente de los recursos naturales y su ambiente.</t>
  </si>
  <si>
    <t>DISTURBIOS: son eventos no planeados que afectan la estructura y función de los ecosistemas. Es el evento que genera áreas degradadas o un cambio de condiciones que interfiere con el funcionamiento normal de un sistema.</t>
  </si>
  <si>
    <t>ECOSISTEMA: es un complejo dinámico de comunidades vegetales, animales y de microorganismos en su medio que interactúan como una unidad funcional materializada en un territorio, la cual se caracteriza por presentar una homogeneidad en sus condiciones biofísicas y antrópicas</t>
  </si>
  <si>
    <t>GREMIOS TRÓFICOS: son grupos de especies que explotan un recurso de manera similar.</t>
  </si>
  <si>
    <t>MODIFICACIÓN GENETICA: biotecnología moderna utilizada para alterar el material genético de las células o los organismos vivos con el fin de que puedan producir nuevas sustancias o desempeñar nuevas funciones.</t>
  </si>
  <si>
    <t>ORGANISMO: cualquier entidad capaz de reproducir su propio material genético, incluidos los virus.</t>
  </si>
  <si>
    <r>
      <t>PARTENOGÉNESIS: forma de reproducción basada en el desarrollo de células sexuales femeninas no fecundadas, que se da con cierta frecuencia en platelmintos, rotíferos, tardígrados, crustáceos, insectos, anfibios, reptiles, peces y aves. Consiste en la segmentación del óvulo sin fecundar, puesta en marcha por factores ambientales, químicos, descargas eléctricas, etc. En algunos casos (peces) se requiere el contacto con un gameto masculino (geitonogamia), pero sin que la célula masculina aporte genes. En algunos animales y bajo ciertas condiciones específicas, un óvulo puede desarrollarse en un nuevo ser sin que haya sido fertilizado por un espermatozoide (e.i. S</t>
    </r>
    <r>
      <rPr>
        <i/>
        <sz val="11"/>
        <color theme="0"/>
        <rFont val="Tahoma"/>
        <family val="2"/>
      </rPr>
      <t>phyrna mokarran</t>
    </r>
    <r>
      <rPr>
        <sz val="11"/>
        <color theme="0"/>
        <rFont val="Tahoma"/>
        <family val="2"/>
      </rPr>
      <t>).</t>
    </r>
  </si>
  <si>
    <t>PATÓGENO: organismo que pueda causar enfermedades.</t>
  </si>
  <si>
    <t>PERTURBACIÓN: son manipulaciones planeadas que son producto de un proceso de experimentación.</t>
  </si>
  <si>
    <t>PROCESOS ECOLÓGICOS O FUNCIONES DE LOS ECOSISTEMAS: son los atributos dinámicos de los ecosistemas, que incluyen las interacciones entre organismos y las interacciones entre los organismos y su medio ambiente. Los procesos ecológicos son la base del auto-mantenimiento de un ecosistema.</t>
  </si>
  <si>
    <t>RIESGO: la combinación de la magnitud de las consecuencias de un peligro, si se manifiesta, y la probabilidad de que se produzcan las consecuencias.</t>
  </si>
  <si>
    <t xml:space="preserve">VIA: es la ruta que la especie sigue para ser introducida en una nueva localidad. El término vía se considera como el medio por el cual una especie invasora es introducida fuera de su rango natural, ya sea de manera intencional o involuntaria (e.g., la navegación). Las vías describen los procesos que resultan en el traslado de una especie exótica de un lugar a otro. Las vías naturales son el viento, las corrientes y otras formas de dispersión. </t>
  </si>
  <si>
    <r>
      <t xml:space="preserve">Si el resultado de la sección anterior permite continuar con el proceso de evaluación, la sección que sigue es  la tercera, </t>
    </r>
    <r>
      <rPr>
        <b/>
        <sz val="11"/>
        <color theme="1"/>
        <rFont val="Tahoma"/>
        <family val="2"/>
      </rPr>
      <t>riesgo de establecimiento</t>
    </r>
    <r>
      <rPr>
        <sz val="11"/>
        <color theme="1"/>
        <rFont val="Tahoma"/>
        <family val="2"/>
      </rPr>
      <t>. Esta evalúa el proceso de la especie exótica en el nuevo hábitat, si se reproduce con éxito y tiene una probabilidad de supervivencia continua, si sus poblaciones se auto-mantienen peligrosamente en gran número y a distancias considerables del sitio de interés de evaluación. A partir de esta sección cada pregunta aporta puntos al criterio final de valoración, el cual indicará el nivel de riesgo (bajo, medio, alto) o si requiere un mayor análisis debido al porcentaje de incertidumbre.</t>
    </r>
  </si>
  <si>
    <r>
      <t xml:space="preserve">La siguiente sección (cuarta) evalúa el </t>
    </r>
    <r>
      <rPr>
        <b/>
        <sz val="11"/>
        <color theme="1"/>
        <rFont val="Tahoma"/>
        <family val="2"/>
      </rPr>
      <t xml:space="preserve">impacto </t>
    </r>
    <r>
      <rPr>
        <sz val="11"/>
        <color theme="1"/>
        <rFont val="Tahoma"/>
        <family val="2"/>
      </rPr>
      <t xml:space="preserve">o impactos potenciales, que varían según la especie y sus interacciones con el ecosistema a evaluar. Este tema es de gran importancia ya que pueden causar importantes pérdidas económicas derivadas de sus impactos potenciales directos, de los costos de gestión, de la pérdida de los servicios que ofrecen los ecosistemas y problemas sanitarios, pudiendo actuar como reservorio, vector de patógenos o agente agresivo. </t>
    </r>
  </si>
  <si>
    <t xml:space="preserve">HERRAMIENTA DE ANÁLISIS DE RIESGO </t>
  </si>
  <si>
    <t>ANÁLISIS DE RIESGO PARA ESPECIES MARINAS EXÓTICAS</t>
  </si>
  <si>
    <t>ANÁLISIS</t>
  </si>
  <si>
    <t>INTRODUCCIÓN/PRESENCIA</t>
  </si>
  <si>
    <t>La especie presenta larvas planctotróficas de vida larga (&gt; 1 mes)</t>
  </si>
  <si>
    <r>
      <t>La especie presenta larvas planctotróficas de vida corta (</t>
    </r>
    <r>
      <rPr>
        <sz val="11"/>
        <color theme="1"/>
        <rFont val="Calibri"/>
        <family val="2"/>
      </rPr>
      <t>≤</t>
    </r>
    <r>
      <rPr>
        <sz val="11"/>
        <color theme="1"/>
        <rFont val="Calibri"/>
        <family val="2"/>
        <scheme val="minor"/>
      </rPr>
      <t xml:space="preserve"> 1 mes)</t>
    </r>
  </si>
  <si>
    <t xml:space="preserve">La presente herramienta metodológica, basada en la propuesta de Baptiste y colaboradores (2010), se desarrolló con dos fines; el primero es analizar el riesgo que genera la introducción de una especie exótica marina en Colombia, que a su vez apoya los procesos de evaluación y categorización de especies invasoras en el país. La segunda, es medir el riesgo de invasión que tiene una especie que se encuentra en Colombia, con el fin de priorizar medidas de manejo. </t>
  </si>
  <si>
    <t>No existe ninguna especie nativa con potencial económico similar a la especie que se está analizando</t>
  </si>
  <si>
    <t>Si existe alguna especie nativa con potencial económico similar a la especie que se está analizando</t>
  </si>
  <si>
    <r>
      <t xml:space="preserve">Esta metodología presenta 5 secciones, la primera son los </t>
    </r>
    <r>
      <rPr>
        <b/>
        <sz val="11"/>
        <color theme="1"/>
        <rFont val="Tahoma"/>
        <family val="2"/>
      </rPr>
      <t>datos generales</t>
    </r>
    <r>
      <rPr>
        <sz val="11"/>
        <color theme="1"/>
        <rFont val="Tahoma"/>
        <family val="2"/>
      </rPr>
      <t xml:space="preserve">, en donde se incluye la información básica del organismo que se va a evaluar. A continuación se encuentra la segunda sección de </t>
    </r>
    <r>
      <rPr>
        <b/>
        <sz val="11"/>
        <color theme="1"/>
        <rFont val="Tahoma"/>
        <family val="2"/>
      </rPr>
      <t>preevaluación</t>
    </r>
    <r>
      <rPr>
        <sz val="11"/>
        <color theme="1"/>
        <rFont val="Tahoma"/>
        <family val="2"/>
      </rPr>
      <t>, cuyo objetivo principal es determinar sí es pertinente o no realizar el AR a la especie que se quiere evaluar. El impedimento o el hecho de que el análisis no sea necesario o urgente, puede deberse a que ya existan AR vigentes que pueden usarse, que el organismo a evaluar no sea una entidad taxonómica única identificable de las demás, que no haya suficiente información ecológica de la especie o que la especie haya sido reportada como invasora en otros países. Por otro lado, esta sección permite que la herramienta tome la ruta de evaluación de introducción o la ruta de evaluación de una especie que se encuentre en Colombia, por lo cual, en el segundo caso habrá tres preguntas que no es pertinente responder (preguntas de color rojo).</t>
    </r>
  </si>
  <si>
    <t>400-699</t>
  </si>
  <si>
    <t>700-1099</t>
  </si>
  <si>
    <t>PAQUETE TECNOLÓGICO:  es un conjunto de procesos y productos (insumos) que se usan para generar un bien final. Estos paquetes son necesarios para que sistemas de producción de organismos a nivel científico y/o tecnológico probados y validados a nivel laboratorio o planta piloto, puedan ser licenciados, comercializados o transferidos a través de una estrategia comercial, legal y tecnológica.</t>
  </si>
  <si>
    <t>Referencias/      Comentarios</t>
  </si>
  <si>
    <t xml:space="preserve">Cita como: INVEMAR - MinAmbiente. 2016. Herramienta de Análisis de Riesgo para Especies Marinas Exóticas. Resolución 478-16 MinAmbiente. Programas de prevención, erradicación y control de especies exóticas invasoras marinas: definición de medidas o estrategias de control a especies exóticas invasoras. Santa Marta D.T.H.C. Hoja de trabajo de Excel. http://invasoresmarinos.invemar.org.co/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</si>
</sst>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
  </numFmts>
  <fonts count="28" x14ac:knownFonts="1">
    <font>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1"/>
      <color theme="1"/>
      <name val="Calibri"/>
      <family val="2"/>
      <scheme val="minor"/>
    </font>
    <font>
      <sz val="11"/>
      <color theme="1"/>
      <name val="Tahoma"/>
      <family val="2"/>
    </font>
    <font>
      <b/>
      <sz val="11"/>
      <color theme="1"/>
      <name val="Tahoma"/>
      <family val="2"/>
    </font>
    <font>
      <i/>
      <sz val="11"/>
      <color theme="1"/>
      <name val="Tahoma"/>
      <family val="2"/>
    </font>
    <font>
      <b/>
      <sz val="14"/>
      <color theme="1"/>
      <name val="Tahoma"/>
      <family val="2"/>
    </font>
    <font>
      <b/>
      <sz val="16"/>
      <color theme="1"/>
      <name val="Tahoma"/>
      <family val="2"/>
    </font>
    <font>
      <b/>
      <sz val="11"/>
      <color rgb="FF0070C0"/>
      <name val="Tahoma"/>
      <family val="2"/>
    </font>
    <font>
      <sz val="12"/>
      <color theme="1"/>
      <name val="Tahoma"/>
      <family val="2"/>
    </font>
    <font>
      <b/>
      <sz val="12"/>
      <color theme="1"/>
      <name val="Tahoma"/>
      <family val="2"/>
    </font>
    <font>
      <sz val="14"/>
      <color theme="1"/>
      <name val="Tahoma"/>
      <family val="2"/>
    </font>
    <font>
      <i/>
      <sz val="12"/>
      <color theme="1"/>
      <name val="Tahoma"/>
      <family val="2"/>
    </font>
    <font>
      <i/>
      <sz val="14"/>
      <color theme="1"/>
      <name val="Tahoma"/>
      <family val="2"/>
    </font>
    <font>
      <sz val="11"/>
      <name val="Tahoma"/>
      <family val="2"/>
    </font>
    <font>
      <sz val="12"/>
      <name val="Tahoma"/>
      <family val="2"/>
    </font>
    <font>
      <sz val="22"/>
      <color theme="1"/>
      <name val="Tahoma"/>
      <family val="2"/>
    </font>
    <font>
      <b/>
      <sz val="14"/>
      <color theme="4" tint="0.79998168889431442"/>
      <name val="Tahoma"/>
      <family val="2"/>
    </font>
    <font>
      <sz val="11"/>
      <color theme="0"/>
      <name val="Tahoma"/>
      <family val="2"/>
    </font>
    <font>
      <i/>
      <sz val="11"/>
      <color theme="0"/>
      <name val="Tahoma"/>
      <family val="2"/>
    </font>
    <font>
      <b/>
      <sz val="18"/>
      <color theme="1"/>
      <name val="Calibri"/>
      <family val="2"/>
      <scheme val="minor"/>
    </font>
    <font>
      <b/>
      <sz val="16"/>
      <name val="Tahoma"/>
      <family val="2"/>
    </font>
    <font>
      <sz val="11"/>
      <color rgb="FFFF0000"/>
      <name val="Tahoma"/>
      <family val="2"/>
    </font>
    <font>
      <sz val="10"/>
      <color theme="1"/>
      <name val="Tahoma"/>
      <family val="2"/>
    </font>
    <font>
      <b/>
      <i/>
      <sz val="11"/>
      <color rgb="FF0070C0"/>
      <name val="Tahoma"/>
      <family val="2"/>
    </font>
    <font>
      <i/>
      <sz val="9"/>
      <color theme="1"/>
      <name val="Tahoma"/>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bgColor indexed="64"/>
      </patternFill>
    </fill>
    <fill>
      <patternFill patternType="solid">
        <fgColor rgb="FF002060"/>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thin">
        <color indexed="64"/>
      </bottom>
      <diagonal/>
    </border>
  </borders>
  <cellStyleXfs count="2">
    <xf numFmtId="0" fontId="0" fillId="0" borderId="0"/>
    <xf numFmtId="9" fontId="4" fillId="0" borderId="0" applyFont="0" applyFill="0" applyBorder="0" applyAlignment="0" applyProtection="0"/>
  </cellStyleXfs>
  <cellXfs count="289">
    <xf numFmtId="0" fontId="0" fillId="0" borderId="0" xfId="0"/>
    <xf numFmtId="0" fontId="0" fillId="2" borderId="0" xfId="0" applyFill="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2" borderId="7" xfId="0" applyFill="1" applyBorder="1" applyAlignment="1">
      <alignment vertical="center"/>
    </xf>
    <xf numFmtId="0" fontId="0" fillId="2" borderId="16"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0" fillId="2" borderId="6" xfId="0" applyFill="1" applyBorder="1" applyAlignment="1">
      <alignment horizontal="center" vertical="center"/>
    </xf>
    <xf numFmtId="0" fontId="2" fillId="2" borderId="16" xfId="0" applyFont="1" applyFill="1" applyBorder="1" applyAlignment="1">
      <alignment vertical="center"/>
    </xf>
    <xf numFmtId="0" fontId="2" fillId="2" borderId="12"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4" xfId="0" applyFill="1" applyBorder="1" applyAlignment="1">
      <alignment horizontal="center" vertical="center"/>
    </xf>
    <xf numFmtId="0" fontId="0" fillId="2" borderId="39" xfId="0" applyFill="1" applyBorder="1" applyAlignment="1">
      <alignment horizontal="center" vertical="center"/>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0" fillId="2" borderId="40" xfId="0" applyFill="1" applyBorder="1" applyAlignment="1">
      <alignment horizontal="center" vertical="center"/>
    </xf>
    <xf numFmtId="0" fontId="2" fillId="2" borderId="34" xfId="0" applyFont="1" applyFill="1" applyBorder="1" applyAlignment="1">
      <alignment horizontal="center" vertical="center"/>
    </xf>
    <xf numFmtId="0" fontId="0" fillId="2" borderId="41" xfId="0" applyFill="1" applyBorder="1" applyAlignment="1">
      <alignment horizontal="center" vertical="center"/>
    </xf>
    <xf numFmtId="0" fontId="0" fillId="0" borderId="16" xfId="0" applyFill="1" applyBorder="1" applyAlignment="1">
      <alignment vertical="center"/>
    </xf>
    <xf numFmtId="0" fontId="0" fillId="2" borderId="0" xfId="0" applyFill="1"/>
    <xf numFmtId="0" fontId="0" fillId="4" borderId="35" xfId="0" applyFill="1" applyBorder="1"/>
    <xf numFmtId="0" fontId="5" fillId="4" borderId="39" xfId="0" applyFont="1" applyFill="1" applyBorder="1" applyAlignment="1">
      <alignment horizontal="justify" vertical="justify" wrapText="1"/>
    </xf>
    <xf numFmtId="0" fontId="5" fillId="4" borderId="39" xfId="0" applyFont="1" applyFill="1" applyBorder="1" applyAlignment="1">
      <alignment vertical="center" wrapText="1"/>
    </xf>
    <xf numFmtId="0" fontId="0" fillId="4" borderId="39" xfId="0" applyFill="1" applyBorder="1"/>
    <xf numFmtId="0" fontId="5" fillId="3" borderId="0" xfId="0" applyFont="1" applyFill="1" applyAlignment="1">
      <alignment vertical="center"/>
    </xf>
    <xf numFmtId="0" fontId="5" fillId="3" borderId="0" xfId="0" applyFont="1" applyFill="1" applyAlignment="1">
      <alignment horizontal="center" vertical="center"/>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0" xfId="0" applyFont="1" applyFill="1" applyBorder="1" applyAlignment="1">
      <alignment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9" xfId="0" applyFont="1" applyFill="1" applyBorder="1" applyAlignment="1">
      <alignment horizontal="center"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1" fontId="13" fillId="3" borderId="25" xfId="0" applyNumberFormat="1" applyFont="1" applyFill="1" applyBorder="1" applyAlignment="1">
      <alignment vertical="center"/>
    </xf>
    <xf numFmtId="1" fontId="8" fillId="3" borderId="25" xfId="0" applyNumberFormat="1" applyFont="1" applyFill="1" applyBorder="1" applyAlignment="1">
      <alignment vertical="center"/>
    </xf>
    <xf numFmtId="164" fontId="5" fillId="3" borderId="31" xfId="0" applyNumberFormat="1" applyFont="1" applyFill="1" applyBorder="1" applyAlignment="1">
      <alignment vertical="center"/>
    </xf>
    <xf numFmtId="1" fontId="5" fillId="3" borderId="24" xfId="0" applyNumberFormat="1" applyFont="1" applyFill="1" applyBorder="1" applyAlignment="1">
      <alignment vertical="center"/>
    </xf>
    <xf numFmtId="1" fontId="5" fillId="3" borderId="25" xfId="0" applyNumberFormat="1" applyFont="1" applyFill="1" applyBorder="1" applyAlignment="1">
      <alignment vertical="center"/>
    </xf>
    <xf numFmtId="1" fontId="5" fillId="3" borderId="31" xfId="0" applyNumberFormat="1" applyFont="1" applyFill="1" applyBorder="1" applyAlignment="1">
      <alignment vertical="center"/>
    </xf>
    <xf numFmtId="1" fontId="5" fillId="3" borderId="26" xfId="0" applyNumberFormat="1" applyFont="1" applyFill="1" applyBorder="1" applyAlignment="1">
      <alignment vertical="center"/>
    </xf>
    <xf numFmtId="0" fontId="5" fillId="3" borderId="56"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13" fillId="3" borderId="19" xfId="0" applyFont="1" applyFill="1" applyBorder="1" applyAlignment="1">
      <alignment vertical="center"/>
    </xf>
    <xf numFmtId="0" fontId="13" fillId="3" borderId="18" xfId="0" applyFont="1" applyFill="1" applyBorder="1" applyAlignment="1">
      <alignment vertical="center"/>
    </xf>
    <xf numFmtId="1" fontId="13" fillId="3" borderId="18" xfId="0" applyNumberFormat="1" applyFont="1" applyFill="1" applyBorder="1" applyAlignment="1">
      <alignment vertical="center"/>
    </xf>
    <xf numFmtId="1" fontId="8" fillId="3" borderId="18" xfId="0" applyNumberFormat="1" applyFont="1" applyFill="1" applyBorder="1" applyAlignment="1">
      <alignment vertical="center"/>
    </xf>
    <xf numFmtId="164" fontId="5" fillId="3" borderId="32" xfId="0" applyNumberFormat="1" applyFont="1" applyFill="1" applyBorder="1" applyAlignment="1">
      <alignment vertical="center"/>
    </xf>
    <xf numFmtId="0" fontId="5" fillId="3" borderId="19" xfId="0" applyFont="1" applyFill="1" applyBorder="1" applyAlignment="1">
      <alignment vertical="center"/>
    </xf>
    <xf numFmtId="1" fontId="5" fillId="3" borderId="18" xfId="0" applyNumberFormat="1" applyFont="1" applyFill="1" applyBorder="1" applyAlignment="1">
      <alignment vertical="center"/>
    </xf>
    <xf numFmtId="1" fontId="5" fillId="3" borderId="32" xfId="0" applyNumberFormat="1" applyFont="1" applyFill="1" applyBorder="1" applyAlignment="1">
      <alignment vertical="center"/>
    </xf>
    <xf numFmtId="1" fontId="5" fillId="3" borderId="20" xfId="0" applyNumberFormat="1" applyFont="1" applyFill="1" applyBorder="1" applyAlignment="1">
      <alignment vertical="center"/>
    </xf>
    <xf numFmtId="0" fontId="5" fillId="3" borderId="48"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0" xfId="0" applyFont="1" applyFill="1" applyBorder="1" applyAlignment="1">
      <alignment horizontal="center" vertical="center"/>
    </xf>
    <xf numFmtId="0" fontId="15" fillId="3" borderId="21" xfId="0" applyFont="1" applyFill="1" applyBorder="1" applyAlignment="1">
      <alignment vertical="center"/>
    </xf>
    <xf numFmtId="0" fontId="15" fillId="3" borderId="22" xfId="0" applyFont="1" applyFill="1" applyBorder="1" applyAlignment="1">
      <alignment vertical="center"/>
    </xf>
    <xf numFmtId="9" fontId="15" fillId="3" borderId="22" xfId="0" applyNumberFormat="1" applyFont="1" applyFill="1" applyBorder="1" applyAlignment="1">
      <alignment vertical="center"/>
    </xf>
    <xf numFmtId="1" fontId="15" fillId="3" borderId="22" xfId="0" applyNumberFormat="1" applyFont="1" applyFill="1" applyBorder="1" applyAlignment="1">
      <alignment vertical="center"/>
    </xf>
    <xf numFmtId="164" fontId="5" fillId="3" borderId="33" xfId="0" applyNumberFormat="1" applyFont="1" applyFill="1" applyBorder="1" applyAlignment="1">
      <alignment vertical="center"/>
    </xf>
    <xf numFmtId="1" fontId="6" fillId="3" borderId="21" xfId="0" applyNumberFormat="1" applyFont="1" applyFill="1" applyBorder="1" applyAlignment="1">
      <alignment vertical="center"/>
    </xf>
    <xf numFmtId="1" fontId="6" fillId="3" borderId="22" xfId="0" applyNumberFormat="1" applyFont="1" applyFill="1" applyBorder="1" applyAlignment="1">
      <alignment vertical="center"/>
    </xf>
    <xf numFmtId="1" fontId="6" fillId="3" borderId="33" xfId="0" applyNumberFormat="1" applyFont="1" applyFill="1" applyBorder="1" applyAlignment="1">
      <alignment vertical="center"/>
    </xf>
    <xf numFmtId="1" fontId="6" fillId="3" borderId="23" xfId="0" applyNumberFormat="1" applyFont="1" applyFill="1" applyBorder="1" applyAlignment="1">
      <alignment vertical="center"/>
    </xf>
    <xf numFmtId="0" fontId="5" fillId="3" borderId="5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11" fillId="4" borderId="4" xfId="0" applyFont="1" applyFill="1" applyBorder="1" applyAlignment="1">
      <alignment vertical="center"/>
    </xf>
    <xf numFmtId="0" fontId="5" fillId="4" borderId="5" xfId="0" applyFont="1" applyFill="1" applyBorder="1" applyAlignment="1">
      <alignment vertical="center"/>
    </xf>
    <xf numFmtId="0" fontId="5" fillId="4" borderId="4" xfId="0" applyFont="1" applyFill="1" applyBorder="1" applyAlignment="1">
      <alignment vertical="center"/>
    </xf>
    <xf numFmtId="0" fontId="11" fillId="4" borderId="7" xfId="0" applyFont="1" applyFill="1" applyBorder="1" applyAlignment="1">
      <alignment vertical="center"/>
    </xf>
    <xf numFmtId="0" fontId="5" fillId="4" borderId="7" xfId="0" applyFont="1" applyFill="1" applyBorder="1" applyAlignment="1">
      <alignment vertical="center"/>
    </xf>
    <xf numFmtId="0" fontId="11" fillId="4" borderId="14" xfId="0" applyFont="1" applyFill="1" applyBorder="1" applyAlignment="1">
      <alignment vertical="center"/>
    </xf>
    <xf numFmtId="0" fontId="5" fillId="4" borderId="13" xfId="0" applyFont="1" applyFill="1" applyBorder="1" applyAlignment="1">
      <alignment horizontal="left" vertical="center"/>
    </xf>
    <xf numFmtId="0" fontId="5" fillId="4" borderId="15" xfId="0" applyFont="1" applyFill="1" applyBorder="1" applyAlignment="1">
      <alignment horizontal="left" vertical="center"/>
    </xf>
    <xf numFmtId="0" fontId="5" fillId="4" borderId="14" xfId="0" applyFont="1" applyFill="1" applyBorder="1" applyAlignment="1">
      <alignment vertical="center"/>
    </xf>
    <xf numFmtId="0" fontId="11" fillId="2" borderId="16" xfId="0" applyFont="1" applyFill="1" applyBorder="1" applyAlignment="1">
      <alignment vertical="center"/>
    </xf>
    <xf numFmtId="0" fontId="5" fillId="2" borderId="12" xfId="0" applyFont="1" applyFill="1" applyBorder="1" applyAlignment="1">
      <alignment horizontal="left" vertical="center"/>
    </xf>
    <xf numFmtId="0" fontId="5" fillId="2" borderId="16" xfId="0" applyFont="1" applyFill="1" applyBorder="1" applyAlignment="1">
      <alignment vertical="center"/>
    </xf>
    <xf numFmtId="0" fontId="11" fillId="2" borderId="7" xfId="0" applyFont="1" applyFill="1" applyBorder="1" applyAlignment="1">
      <alignment vertical="center"/>
    </xf>
    <xf numFmtId="0" fontId="5" fillId="2" borderId="7" xfId="0" applyFont="1" applyFill="1" applyBorder="1" applyAlignment="1">
      <alignment vertical="center"/>
    </xf>
    <xf numFmtId="0" fontId="11" fillId="2" borderId="14"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horizontal="left" vertical="center"/>
    </xf>
    <xf numFmtId="0" fontId="5" fillId="2" borderId="14" xfId="0" applyFont="1" applyFill="1" applyBorder="1" applyAlignment="1">
      <alignment vertical="center"/>
    </xf>
    <xf numFmtId="0" fontId="11" fillId="4" borderId="16" xfId="0" applyFont="1" applyFill="1" applyBorder="1" applyAlignment="1">
      <alignment vertical="center"/>
    </xf>
    <xf numFmtId="0" fontId="5" fillId="4" borderId="12" xfId="0" applyFont="1" applyFill="1" applyBorder="1" applyAlignment="1">
      <alignment horizontal="left" vertical="center"/>
    </xf>
    <xf numFmtId="0" fontId="5" fillId="4" borderId="16" xfId="0" applyFont="1" applyFill="1" applyBorder="1" applyAlignment="1">
      <alignment vertical="center"/>
    </xf>
    <xf numFmtId="0" fontId="11" fillId="2" borderId="9"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4" borderId="12" xfId="0" applyFont="1" applyFill="1" applyBorder="1" applyAlignment="1">
      <alignment vertical="center"/>
    </xf>
    <xf numFmtId="0" fontId="5" fillId="4" borderId="13" xfId="0" applyFont="1" applyFill="1" applyBorder="1" applyAlignment="1">
      <alignment vertical="center"/>
    </xf>
    <xf numFmtId="0" fontId="5" fillId="4" borderId="0" xfId="0" applyFont="1" applyFill="1" applyBorder="1" applyAlignment="1">
      <alignment vertical="center"/>
    </xf>
    <xf numFmtId="165" fontId="5" fillId="3" borderId="0" xfId="0" applyNumberFormat="1" applyFont="1" applyFill="1" applyAlignment="1">
      <alignment vertical="center"/>
    </xf>
    <xf numFmtId="0" fontId="17" fillId="2" borderId="16" xfId="0" applyFont="1" applyFill="1" applyBorder="1" applyAlignment="1">
      <alignment vertical="center"/>
    </xf>
    <xf numFmtId="0" fontId="16" fillId="2" borderId="12" xfId="0" applyFont="1" applyFill="1" applyBorder="1" applyAlignment="1">
      <alignment vertical="center"/>
    </xf>
    <xf numFmtId="0" fontId="17" fillId="2" borderId="7" xfId="0" applyFont="1" applyFill="1" applyBorder="1" applyAlignment="1">
      <alignment vertical="center"/>
    </xf>
    <xf numFmtId="0" fontId="17" fillId="2" borderId="14" xfId="0" applyFont="1" applyFill="1" applyBorder="1" applyAlignment="1">
      <alignment vertical="center"/>
    </xf>
    <xf numFmtId="0" fontId="16" fillId="2" borderId="13" xfId="0" applyFont="1" applyFill="1" applyBorder="1" applyAlignment="1">
      <alignment vertical="center"/>
    </xf>
    <xf numFmtId="0" fontId="16" fillId="3" borderId="0" xfId="0" applyFont="1" applyFill="1" applyAlignment="1">
      <alignment vertical="center"/>
    </xf>
    <xf numFmtId="0" fontId="17" fillId="4" borderId="16" xfId="0" applyFont="1" applyFill="1" applyBorder="1" applyAlignment="1">
      <alignment vertical="center"/>
    </xf>
    <xf numFmtId="0" fontId="16" fillId="4" borderId="12" xfId="0" applyFont="1" applyFill="1" applyBorder="1" applyAlignment="1">
      <alignment vertical="center"/>
    </xf>
    <xf numFmtId="0" fontId="17" fillId="4" borderId="7" xfId="0" applyFont="1" applyFill="1" applyBorder="1" applyAlignment="1">
      <alignment vertical="center"/>
    </xf>
    <xf numFmtId="0" fontId="17" fillId="4" borderId="14" xfId="0" applyFont="1" applyFill="1" applyBorder="1" applyAlignment="1">
      <alignment vertical="center"/>
    </xf>
    <xf numFmtId="0" fontId="16" fillId="4" borderId="13" xfId="0" applyFont="1" applyFill="1" applyBorder="1" applyAlignment="1">
      <alignment vertical="center"/>
    </xf>
    <xf numFmtId="0" fontId="5" fillId="4" borderId="9" xfId="0" applyFont="1" applyFill="1" applyBorder="1" applyAlignment="1">
      <alignment vertical="center"/>
    </xf>
    <xf numFmtId="0" fontId="5" fillId="2" borderId="0" xfId="0" applyFont="1" applyFill="1" applyBorder="1" applyAlignment="1">
      <alignment vertical="center"/>
    </xf>
    <xf numFmtId="0" fontId="5" fillId="4" borderId="5" xfId="0" applyFont="1" applyFill="1" applyBorder="1" applyAlignment="1">
      <alignment horizontal="left" vertical="center"/>
    </xf>
    <xf numFmtId="0" fontId="5" fillId="4" borderId="6" xfId="0" applyFont="1" applyFill="1" applyBorder="1" applyAlignment="1">
      <alignment vertical="center"/>
    </xf>
    <xf numFmtId="0" fontId="5" fillId="4" borderId="15" xfId="0" applyFont="1" applyFill="1" applyBorder="1" applyAlignment="1">
      <alignment vertical="center"/>
    </xf>
    <xf numFmtId="0" fontId="5" fillId="4" borderId="0" xfId="0" applyFont="1" applyFill="1" applyAlignment="1">
      <alignment vertical="center"/>
    </xf>
    <xf numFmtId="0" fontId="5" fillId="2" borderId="10" xfId="0" applyFont="1" applyFill="1" applyBorder="1" applyAlignment="1">
      <alignment vertical="center"/>
    </xf>
    <xf numFmtId="0" fontId="5" fillId="2" borderId="9" xfId="0" applyFont="1" applyFill="1" applyBorder="1" applyAlignment="1">
      <alignment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20" fillId="7" borderId="0" xfId="0" applyFont="1" applyFill="1" applyAlignment="1">
      <alignment horizontal="justify" vertical="center"/>
    </xf>
    <xf numFmtId="0" fontId="19" fillId="7" borderId="0" xfId="0" applyFont="1" applyFill="1" applyAlignment="1">
      <alignment horizontal="justify" vertical="center"/>
    </xf>
    <xf numFmtId="0" fontId="22" fillId="3" borderId="35" xfId="0" applyFont="1" applyFill="1" applyBorder="1" applyAlignment="1">
      <alignment horizontal="center"/>
    </xf>
    <xf numFmtId="0" fontId="22" fillId="3" borderId="67" xfId="0" applyFont="1" applyFill="1" applyBorder="1" applyAlignment="1">
      <alignment horizontal="center" vertical="top"/>
    </xf>
    <xf numFmtId="0" fontId="8" fillId="4" borderId="2" xfId="0" applyFont="1" applyFill="1" applyBorder="1" applyAlignment="1">
      <alignment vertical="center"/>
    </xf>
    <xf numFmtId="1" fontId="18" fillId="5" borderId="5" xfId="0" applyNumberFormat="1" applyFont="1" applyFill="1" applyBorder="1" applyAlignment="1">
      <alignment vertical="center"/>
    </xf>
    <xf numFmtId="1" fontId="18" fillId="5" borderId="0" xfId="0" applyNumberFormat="1" applyFont="1" applyFill="1" applyBorder="1" applyAlignment="1">
      <alignment vertical="center"/>
    </xf>
    <xf numFmtId="1" fontId="9" fillId="6" borderId="5" xfId="1" applyNumberFormat="1" applyFont="1" applyFill="1" applyBorder="1" applyAlignment="1">
      <alignment vertical="center"/>
    </xf>
    <xf numFmtId="1" fontId="9" fillId="6" borderId="10" xfId="1" applyNumberFormat="1" applyFont="1" applyFill="1" applyBorder="1" applyAlignment="1">
      <alignment vertical="center"/>
    </xf>
    <xf numFmtId="1" fontId="13" fillId="2" borderId="60" xfId="0" applyNumberFormat="1" applyFont="1" applyFill="1" applyBorder="1" applyAlignment="1">
      <alignment horizontal="center" vertical="center"/>
    </xf>
    <xf numFmtId="0" fontId="13" fillId="2" borderId="21" xfId="0" applyFont="1" applyFill="1" applyBorder="1" applyAlignment="1">
      <alignment horizontal="center" vertical="center"/>
    </xf>
    <xf numFmtId="0" fontId="11" fillId="4" borderId="9" xfId="0" applyFont="1" applyFill="1" applyBorder="1" applyAlignment="1">
      <alignment vertical="center"/>
    </xf>
    <xf numFmtId="0" fontId="5" fillId="4" borderId="10" xfId="0" applyFont="1" applyFill="1" applyBorder="1" applyAlignment="1">
      <alignment vertical="center"/>
    </xf>
    <xf numFmtId="0" fontId="16" fillId="2" borderId="0" xfId="0" applyFont="1"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68" xfId="0" applyFill="1" applyBorder="1" applyAlignment="1">
      <alignment horizontal="center" vertical="center"/>
    </xf>
    <xf numFmtId="0" fontId="0" fillId="2" borderId="17" xfId="0" applyFill="1" applyBorder="1" applyAlignment="1">
      <alignment vertical="center"/>
    </xf>
    <xf numFmtId="0" fontId="0" fillId="2" borderId="8" xfId="0" applyFill="1" applyBorder="1" applyAlignment="1">
      <alignment vertical="center"/>
    </xf>
    <xf numFmtId="0" fontId="0" fillId="2" borderId="15" xfId="0" applyFill="1" applyBorder="1" applyAlignment="1">
      <alignment vertical="center"/>
    </xf>
    <xf numFmtId="0" fontId="5" fillId="4" borderId="0" xfId="0" applyFont="1" applyFill="1" applyBorder="1" applyAlignment="1">
      <alignment horizontal="left" vertical="center"/>
    </xf>
    <xf numFmtId="0" fontId="5" fillId="2" borderId="17" xfId="0" applyFont="1" applyFill="1" applyBorder="1" applyAlignment="1">
      <alignment horizontal="left" vertical="center"/>
    </xf>
    <xf numFmtId="0" fontId="5" fillId="2" borderId="4" xfId="0" applyFont="1" applyFill="1" applyBorder="1" applyAlignment="1">
      <alignment vertical="center"/>
    </xf>
    <xf numFmtId="0" fontId="16" fillId="4" borderId="16" xfId="0" applyFont="1" applyFill="1" applyBorder="1" applyAlignment="1">
      <alignment vertical="center"/>
    </xf>
    <xf numFmtId="0" fontId="16" fillId="4" borderId="7" xfId="0" applyFont="1" applyFill="1" applyBorder="1" applyAlignment="1">
      <alignment vertical="center"/>
    </xf>
    <xf numFmtId="0" fontId="5" fillId="4" borderId="10" xfId="0" applyFont="1" applyFill="1" applyBorder="1" applyAlignment="1">
      <alignment horizontal="left" vertical="center"/>
    </xf>
    <xf numFmtId="0" fontId="16" fillId="4" borderId="9" xfId="0" applyFont="1" applyFill="1" applyBorder="1" applyAlignment="1">
      <alignment vertical="center"/>
    </xf>
    <xf numFmtId="0" fontId="12" fillId="3" borderId="2" xfId="0" applyFont="1" applyFill="1" applyBorder="1" applyAlignment="1">
      <alignment vertical="center"/>
    </xf>
    <xf numFmtId="164" fontId="5" fillId="3" borderId="50" xfId="0" applyNumberFormat="1" applyFont="1" applyFill="1" applyBorder="1" applyAlignment="1">
      <alignment vertical="center"/>
    </xf>
    <xf numFmtId="1" fontId="5" fillId="3" borderId="50" xfId="0" applyNumberFormat="1" applyFont="1" applyFill="1" applyBorder="1" applyAlignment="1">
      <alignment vertical="center"/>
    </xf>
    <xf numFmtId="166" fontId="13" fillId="3" borderId="25" xfId="0" applyNumberFormat="1" applyFont="1" applyFill="1" applyBorder="1" applyAlignment="1">
      <alignment vertical="center"/>
    </xf>
    <xf numFmtId="0" fontId="17" fillId="4" borderId="4" xfId="0" applyFont="1" applyFill="1" applyBorder="1" applyAlignment="1">
      <alignment horizontal="left" vertical="center"/>
    </xf>
    <xf numFmtId="0" fontId="20" fillId="7" borderId="0" xfId="0" applyFont="1" applyFill="1" applyAlignment="1">
      <alignment horizontal="justify" vertical="center"/>
    </xf>
    <xf numFmtId="0" fontId="24" fillId="3" borderId="0" xfId="0" applyFont="1" applyFill="1" applyAlignment="1">
      <alignment vertical="center"/>
    </xf>
    <xf numFmtId="0" fontId="25" fillId="3" borderId="0" xfId="0" applyFont="1" applyFill="1" applyAlignment="1">
      <alignment horizontal="center" vertical="center" wrapText="1"/>
    </xf>
    <xf numFmtId="0" fontId="25" fillId="4" borderId="66" xfId="0" applyFont="1" applyFill="1" applyBorder="1" applyAlignment="1" applyProtection="1">
      <alignment horizontal="center" vertical="center" wrapText="1"/>
    </xf>
    <xf numFmtId="0" fontId="25" fillId="4" borderId="20" xfId="0" applyFont="1" applyFill="1" applyBorder="1" applyAlignment="1" applyProtection="1">
      <alignment horizontal="center" vertical="center" wrapText="1"/>
    </xf>
    <xf numFmtId="0" fontId="25" fillId="4" borderId="20"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5" fillId="4" borderId="63" xfId="0" applyFont="1" applyFill="1" applyBorder="1" applyAlignment="1">
      <alignment horizontal="center" vertical="center" wrapText="1"/>
    </xf>
    <xf numFmtId="0" fontId="11" fillId="4" borderId="18" xfId="0" applyFont="1" applyFill="1" applyBorder="1" applyAlignment="1" applyProtection="1">
      <alignment horizontal="left" vertical="center" wrapText="1"/>
    </xf>
    <xf numFmtId="0" fontId="5" fillId="4" borderId="63" xfId="0" applyFont="1" applyFill="1" applyBorder="1" applyAlignment="1">
      <alignment horizontal="center" vertical="center"/>
    </xf>
    <xf numFmtId="0" fontId="5" fillId="4" borderId="0"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0" xfId="0" applyFont="1" applyFill="1" applyBorder="1" applyAlignment="1">
      <alignment horizontal="left" vertical="center"/>
    </xf>
    <xf numFmtId="0" fontId="5" fillId="4" borderId="8" xfId="0" applyFont="1" applyFill="1" applyBorder="1" applyAlignment="1">
      <alignment horizontal="left" vertical="center"/>
    </xf>
    <xf numFmtId="0" fontId="16" fillId="4" borderId="0"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63" xfId="0" applyFont="1" applyFill="1" applyBorder="1" applyAlignment="1">
      <alignment horizontal="center" vertical="center"/>
    </xf>
    <xf numFmtId="0" fontId="5" fillId="2" borderId="34" xfId="0" applyFont="1" applyFill="1" applyBorder="1" applyAlignment="1">
      <alignment horizontal="center" vertical="center"/>
    </xf>
    <xf numFmtId="0" fontId="25" fillId="2" borderId="63" xfId="0" applyFont="1" applyFill="1" applyBorder="1" applyAlignment="1" applyProtection="1">
      <alignment horizontal="center" vertical="center" wrapText="1"/>
    </xf>
    <xf numFmtId="0" fontId="12" fillId="3" borderId="57" xfId="0" applyFont="1" applyFill="1" applyBorder="1" applyAlignment="1">
      <alignment horizontal="center" vertical="center"/>
    </xf>
    <xf numFmtId="0" fontId="12" fillId="3" borderId="58" xfId="0" applyFont="1" applyFill="1" applyBorder="1" applyAlignment="1">
      <alignment horizontal="center" vertical="center"/>
    </xf>
    <xf numFmtId="0" fontId="12" fillId="3" borderId="5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42" xfId="0" applyFont="1" applyFill="1" applyBorder="1" applyAlignment="1">
      <alignment horizontal="center" vertical="center"/>
    </xf>
    <xf numFmtId="0" fontId="25" fillId="4" borderId="63" xfId="0" applyFont="1" applyFill="1" applyBorder="1" applyAlignment="1" applyProtection="1">
      <alignment horizontal="center" vertical="center" wrapText="1"/>
    </xf>
    <xf numFmtId="0" fontId="25" fillId="4" borderId="64" xfId="0" applyFont="1" applyFill="1" applyBorder="1" applyAlignment="1" applyProtection="1">
      <alignment horizontal="center" vertical="center" wrapText="1"/>
    </xf>
    <xf numFmtId="0" fontId="25" fillId="4" borderId="62" xfId="0" applyFont="1" applyFill="1" applyBorder="1" applyAlignment="1">
      <alignment horizontal="center" vertical="center" wrapText="1"/>
    </xf>
    <xf numFmtId="0" fontId="25" fillId="2" borderId="63"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5" fillId="2" borderId="64" xfId="0" applyFont="1" applyFill="1" applyBorder="1" applyAlignment="1">
      <alignment horizontal="center" vertical="center"/>
    </xf>
    <xf numFmtId="0" fontId="5" fillId="4" borderId="62" xfId="0" applyFont="1" applyFill="1" applyBorder="1" applyAlignment="1">
      <alignment horizontal="center" vertical="center"/>
    </xf>
    <xf numFmtId="0" fontId="11" fillId="4" borderId="19" xfId="0" applyFont="1" applyFill="1" applyBorder="1" applyAlignment="1">
      <alignment horizontal="left" vertical="center"/>
    </xf>
    <xf numFmtId="0" fontId="11" fillId="4" borderId="18"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11" fillId="4" borderId="60" xfId="0" applyFont="1" applyFill="1" applyBorder="1" applyAlignment="1">
      <alignment horizontal="left" vertical="center"/>
    </xf>
    <xf numFmtId="0" fontId="11" fillId="4" borderId="61" xfId="0" applyFont="1" applyFill="1" applyBorder="1" applyAlignment="1">
      <alignment horizontal="left" vertical="center"/>
    </xf>
    <xf numFmtId="0" fontId="5" fillId="4" borderId="64" xfId="0" applyFont="1" applyFill="1" applyBorder="1" applyAlignment="1">
      <alignment horizontal="center"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2" xfId="0" applyFont="1" applyFill="1" applyBorder="1" applyAlignment="1">
      <alignment horizontal="center" vertical="center"/>
    </xf>
    <xf numFmtId="0" fontId="13" fillId="2" borderId="46" xfId="0" applyFont="1" applyFill="1" applyBorder="1" applyAlignment="1">
      <alignment horizontal="left" vertical="center"/>
    </xf>
    <xf numFmtId="0" fontId="13" fillId="2" borderId="47" xfId="0" applyFont="1" applyFill="1" applyBorder="1" applyAlignment="1">
      <alignment horizontal="left" vertical="center"/>
    </xf>
    <xf numFmtId="0" fontId="13" fillId="2" borderId="48" xfId="0" applyFont="1" applyFill="1" applyBorder="1" applyAlignment="1">
      <alignment horizontal="left" vertical="center"/>
    </xf>
    <xf numFmtId="0" fontId="15" fillId="2" borderId="49" xfId="0" applyFont="1" applyFill="1" applyBorder="1" applyAlignment="1">
      <alignment horizontal="left" vertical="center"/>
    </xf>
    <xf numFmtId="0" fontId="15" fillId="2" borderId="50" xfId="0" applyFont="1" applyFill="1" applyBorder="1" applyAlignment="1">
      <alignment horizontal="left" vertical="center"/>
    </xf>
    <xf numFmtId="0" fontId="15" fillId="2" borderId="51" xfId="0" applyFont="1" applyFill="1" applyBorder="1" applyAlignment="1">
      <alignment horizontal="left" vertical="center"/>
    </xf>
    <xf numFmtId="0" fontId="12" fillId="4" borderId="30" xfId="0" applyFont="1" applyFill="1" applyBorder="1" applyAlignment="1">
      <alignment horizontal="center" vertical="center" wrapText="1"/>
    </xf>
    <xf numFmtId="0" fontId="12" fillId="4" borderId="3" xfId="0" applyFont="1" applyFill="1" applyBorder="1" applyAlignment="1">
      <alignment horizontal="center" vertical="center" wrapText="1"/>
    </xf>
    <xf numFmtId="1" fontId="8" fillId="2" borderId="52" xfId="0" applyNumberFormat="1" applyFont="1" applyFill="1" applyBorder="1" applyAlignment="1">
      <alignment horizontal="center" vertical="center"/>
    </xf>
    <xf numFmtId="1" fontId="8" fillId="2" borderId="53" xfId="0" applyNumberFormat="1" applyFont="1" applyFill="1" applyBorder="1" applyAlignment="1">
      <alignment horizontal="center" vertical="center"/>
    </xf>
    <xf numFmtId="1" fontId="8" fillId="2" borderId="32" xfId="0" applyNumberFormat="1" applyFont="1" applyFill="1" applyBorder="1" applyAlignment="1">
      <alignment horizontal="center" vertical="center"/>
    </xf>
    <xf numFmtId="1" fontId="8" fillId="2" borderId="54" xfId="0" applyNumberFormat="1" applyFont="1" applyFill="1" applyBorder="1" applyAlignment="1">
      <alignment horizontal="center" vertical="center"/>
    </xf>
    <xf numFmtId="1" fontId="15" fillId="2" borderId="33" xfId="0" applyNumberFormat="1" applyFont="1" applyFill="1" applyBorder="1" applyAlignment="1">
      <alignment horizontal="center" vertical="center"/>
    </xf>
    <xf numFmtId="1" fontId="15" fillId="2" borderId="55" xfId="0" applyNumberFormat="1" applyFont="1" applyFill="1" applyBorder="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1" fillId="4" borderId="22" xfId="0" applyFont="1" applyFill="1" applyBorder="1" applyAlignment="1" applyProtection="1">
      <alignment horizontal="left" vertical="center" wrapText="1"/>
    </xf>
    <xf numFmtId="0" fontId="5" fillId="4" borderId="18" xfId="0" applyFont="1" applyFill="1" applyBorder="1" applyAlignment="1" applyProtection="1">
      <alignment horizontal="left" vertical="center" wrapText="1"/>
    </xf>
    <xf numFmtId="0" fontId="11" fillId="4" borderId="61" xfId="0" applyFont="1" applyFill="1" applyBorder="1" applyAlignment="1" applyProtection="1">
      <alignment horizontal="left" vertical="center" wrapText="1"/>
    </xf>
    <xf numFmtId="0" fontId="14" fillId="4" borderId="18" xfId="0" applyFont="1" applyFill="1" applyBorder="1" applyAlignment="1" applyProtection="1">
      <alignment horizontal="left" vertical="center" wrapText="1"/>
    </xf>
    <xf numFmtId="0" fontId="11" fillId="4" borderId="21" xfId="0" applyFont="1" applyFill="1" applyBorder="1" applyAlignment="1">
      <alignment horizontal="left" vertical="center"/>
    </xf>
    <xf numFmtId="0" fontId="11" fillId="4" borderId="22" xfId="0" applyFont="1" applyFill="1" applyBorder="1" applyAlignment="1">
      <alignment horizontal="left" vertical="center"/>
    </xf>
    <xf numFmtId="0" fontId="5" fillId="2" borderId="65"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34" xfId="0" applyFont="1" applyFill="1" applyBorder="1" applyAlignment="1">
      <alignment horizontal="center" vertical="center"/>
    </xf>
    <xf numFmtId="0" fontId="25" fillId="4" borderId="64" xfId="0" applyFont="1" applyFill="1" applyBorder="1" applyAlignment="1">
      <alignment horizontal="center" vertical="center" wrapText="1"/>
    </xf>
    <xf numFmtId="0" fontId="25" fillId="4" borderId="62" xfId="0" applyFont="1" applyFill="1" applyBorder="1" applyAlignment="1" applyProtection="1">
      <alignment horizontal="center" vertical="center" wrapText="1"/>
    </xf>
    <xf numFmtId="0" fontId="25" fillId="2" borderId="64" xfId="0" applyFont="1" applyFill="1" applyBorder="1" applyAlignment="1">
      <alignment horizontal="center" vertical="center" wrapText="1"/>
    </xf>
    <xf numFmtId="0" fontId="5" fillId="2" borderId="61"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1" fontId="18" fillId="5" borderId="4" xfId="0" applyNumberFormat="1" applyFont="1" applyFill="1" applyBorder="1" applyAlignment="1">
      <alignment horizontal="center" vertical="center"/>
    </xf>
    <xf numFmtId="1" fontId="18" fillId="5" borderId="6" xfId="0" applyNumberFormat="1" applyFont="1" applyFill="1" applyBorder="1" applyAlignment="1">
      <alignment horizontal="center" vertical="center"/>
    </xf>
    <xf numFmtId="1" fontId="18" fillId="5" borderId="7" xfId="0" applyNumberFormat="1" applyFont="1" applyFill="1" applyBorder="1" applyAlignment="1">
      <alignment horizontal="center" vertical="center"/>
    </xf>
    <xf numFmtId="1" fontId="18" fillId="5" borderId="8" xfId="0" applyNumberFormat="1" applyFont="1" applyFill="1" applyBorder="1" applyAlignment="1">
      <alignment horizontal="center" vertical="center"/>
    </xf>
    <xf numFmtId="1" fontId="18" fillId="5" borderId="9" xfId="0" applyNumberFormat="1" applyFont="1" applyFill="1" applyBorder="1" applyAlignment="1">
      <alignment horizontal="center" vertical="center"/>
    </xf>
    <xf numFmtId="1" fontId="18" fillId="5" borderId="11" xfId="0" applyNumberFormat="1" applyFont="1" applyFill="1" applyBorder="1" applyAlignment="1">
      <alignment horizontal="center" vertical="center"/>
    </xf>
    <xf numFmtId="1" fontId="9" fillId="6" borderId="4" xfId="1" applyNumberFormat="1" applyFont="1" applyFill="1" applyBorder="1" applyAlignment="1">
      <alignment horizontal="right" vertical="center"/>
    </xf>
    <xf numFmtId="1" fontId="9" fillId="6" borderId="9" xfId="1" applyNumberFormat="1" applyFont="1" applyFill="1" applyBorder="1" applyAlignment="1">
      <alignment horizontal="right" vertical="center"/>
    </xf>
    <xf numFmtId="9" fontId="9" fillId="6" borderId="6" xfId="1" applyFont="1" applyFill="1" applyBorder="1" applyAlignment="1">
      <alignment horizontal="left" vertical="center" wrapText="1"/>
    </xf>
    <xf numFmtId="9" fontId="9" fillId="6" borderId="11" xfId="1" applyFont="1" applyFill="1" applyBorder="1" applyAlignment="1">
      <alignment horizontal="left" vertical="center" wrapText="1"/>
    </xf>
    <xf numFmtId="9" fontId="5" fillId="2" borderId="61" xfId="0" applyNumberFormat="1" applyFont="1" applyFill="1" applyBorder="1" applyAlignment="1">
      <alignment horizontal="center" vertical="center"/>
    </xf>
    <xf numFmtId="9" fontId="5" fillId="2" borderId="22"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54" xfId="0" applyFont="1" applyFill="1" applyBorder="1" applyAlignment="1">
      <alignment horizontal="center" vertical="center"/>
    </xf>
    <xf numFmtId="0" fontId="20" fillId="7" borderId="0" xfId="0" applyFont="1" applyFill="1" applyAlignment="1">
      <alignment horizontal="justify" vertical="center" wrapText="1"/>
    </xf>
    <xf numFmtId="0" fontId="20" fillId="7" borderId="0" xfId="0" applyFont="1" applyFill="1" applyAlignment="1">
      <alignment horizontal="justify" vertical="justify" wrapText="1"/>
    </xf>
    <xf numFmtId="0" fontId="20" fillId="7" borderId="0" xfId="0" applyFont="1" applyFill="1" applyAlignment="1">
      <alignment horizontal="justify" vertical="center"/>
    </xf>
    <xf numFmtId="0" fontId="27" fillId="4" borderId="67" xfId="0" applyFont="1" applyFill="1" applyBorder="1" applyAlignment="1">
      <alignment horizontal="justify" vertical="justify" wrapText="1"/>
    </xf>
  </cellXfs>
  <cellStyles count="2">
    <cellStyle name="Normal" xfId="0" builtinId="0"/>
    <cellStyle name="Porcentaje" xfId="1" builtinId="5"/>
  </cellStyles>
  <dxfs count="12">
    <dxf>
      <font>
        <color rgb="FFFF0000"/>
      </font>
    </dxf>
    <dxf>
      <font>
        <color rgb="FFFF0000"/>
      </font>
    </dxf>
    <dxf>
      <font>
        <color theme="4" tint="0.79998168889431442"/>
      </font>
    </dxf>
    <dxf>
      <font>
        <color rgb="FFFF0000"/>
      </font>
    </dxf>
    <dxf>
      <font>
        <color theme="4" tint="0.79998168889431442"/>
      </font>
    </dxf>
    <dxf>
      <font>
        <color rgb="FFFF0000"/>
      </font>
    </dxf>
    <dxf>
      <font>
        <color theme="4" tint="0.59996337778862885"/>
      </font>
    </dxf>
    <dxf>
      <font>
        <color theme="4" tint="0.79998168889431442"/>
      </font>
    </dxf>
    <dxf>
      <font>
        <color theme="4" tint="0.79998168889431442"/>
      </font>
    </dxf>
    <dxf>
      <font>
        <color theme="4" tint="0.79998168889431442"/>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66683</xdr:rowOff>
    </xdr:from>
    <xdr:to>
      <xdr:col>1</xdr:col>
      <xdr:colOff>2552700</xdr:colOff>
      <xdr:row>3</xdr:row>
      <xdr:rowOff>61921</xdr:rowOff>
    </xdr:to>
    <xdr:pic>
      <xdr:nvPicPr>
        <xdr:cNvPr id="2" name="Imagen 1" descr="http://sigma.invemar.org.co/Sigma-theme/images/logo-foote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683"/>
          <a:ext cx="2590800" cy="1100138"/>
        </a:xfrm>
        <a:prstGeom prst="rect">
          <a:avLst/>
        </a:prstGeom>
        <a:noFill/>
        <a:ln>
          <a:noFill/>
        </a:ln>
      </xdr:spPr>
    </xdr:pic>
    <xdr:clientData/>
  </xdr:twoCellAnchor>
  <xdr:twoCellAnchor editAs="oneCell">
    <xdr:from>
      <xdr:col>1</xdr:col>
      <xdr:colOff>7410452</xdr:colOff>
      <xdr:row>1</xdr:row>
      <xdr:rowOff>257180</xdr:rowOff>
    </xdr:from>
    <xdr:to>
      <xdr:col>1</xdr:col>
      <xdr:colOff>9960771</xdr:colOff>
      <xdr:row>2</xdr:row>
      <xdr:rowOff>362566</xdr:rowOff>
    </xdr:to>
    <xdr:pic>
      <xdr:nvPicPr>
        <xdr:cNvPr id="3" name="Imagen 2" descr="http://sigma.invemar.org.co/documents/11357/0/MADS+Nuevo+Logo.png/6a3d3e84-1546-41dc-af99-2d306baf5042?t=1416572913953"/>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8596"/>
        <a:stretch/>
      </xdr:blipFill>
      <xdr:spPr bwMode="auto">
        <a:xfrm>
          <a:off x="7648577" y="352430"/>
          <a:ext cx="2550319" cy="6102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1</xdr:row>
      <xdr:rowOff>28580</xdr:rowOff>
    </xdr:from>
    <xdr:to>
      <xdr:col>3</xdr:col>
      <xdr:colOff>251969</xdr:colOff>
      <xdr:row>1</xdr:row>
      <xdr:rowOff>865712</xdr:rowOff>
    </xdr:to>
    <xdr:pic>
      <xdr:nvPicPr>
        <xdr:cNvPr id="2" name="Imagen 1" descr="http://sigma.invemar.org.co/Sigma-theme/images/logo-foote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142880"/>
          <a:ext cx="1966470" cy="837132"/>
        </a:xfrm>
        <a:prstGeom prst="rect">
          <a:avLst/>
        </a:prstGeom>
        <a:noFill/>
        <a:ln>
          <a:noFill/>
        </a:ln>
      </xdr:spPr>
    </xdr:pic>
    <xdr:clientData/>
  </xdr:twoCellAnchor>
  <xdr:twoCellAnchor editAs="oneCell">
    <xdr:from>
      <xdr:col>12</xdr:col>
      <xdr:colOff>333375</xdr:colOff>
      <xdr:row>1</xdr:row>
      <xdr:rowOff>228614</xdr:rowOff>
    </xdr:from>
    <xdr:to>
      <xdr:col>13</xdr:col>
      <xdr:colOff>1195388</xdr:colOff>
      <xdr:row>1</xdr:row>
      <xdr:rowOff>731140</xdr:rowOff>
    </xdr:to>
    <xdr:pic>
      <xdr:nvPicPr>
        <xdr:cNvPr id="3" name="Imagen 2" descr="http://sigma.invemar.org.co/documents/11357/0/MADS+Nuevo+Logo.png/6a3d3e84-1546-41dc-af99-2d306baf5042?t=1416572913953"/>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8596"/>
        <a:stretch/>
      </xdr:blipFill>
      <xdr:spPr bwMode="auto">
        <a:xfrm>
          <a:off x="9655969" y="347677"/>
          <a:ext cx="2100263" cy="5025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tabSelected="1" zoomScale="90" zoomScaleNormal="90" workbookViewId="0">
      <selection activeCell="D15" sqref="D15"/>
    </sheetView>
  </sheetViews>
  <sheetFormatPr baseColWidth="10" defaultRowHeight="15" x14ac:dyDescent="0.25"/>
  <cols>
    <col min="1" max="1" width="3.5703125" style="34" customWidth="1"/>
    <col min="2" max="2" width="150.140625" style="34" customWidth="1"/>
    <col min="3" max="16384" width="11.42578125" style="34"/>
  </cols>
  <sheetData>
    <row r="1" spans="2:2" ht="7.5" customHeight="1" thickBot="1" x14ac:dyDescent="0.3"/>
    <row r="2" spans="2:2" ht="39.950000000000003" customHeight="1" x14ac:dyDescent="0.35">
      <c r="B2" s="139" t="s">
        <v>290</v>
      </c>
    </row>
    <row r="3" spans="2:2" ht="39.950000000000003" customHeight="1" thickBot="1" x14ac:dyDescent="0.3">
      <c r="B3" s="140" t="s">
        <v>270</v>
      </c>
    </row>
    <row r="4" spans="2:2" x14ac:dyDescent="0.25">
      <c r="B4" s="35"/>
    </row>
    <row r="5" spans="2:2" ht="42.75" customHeight="1" x14ac:dyDescent="0.25">
      <c r="B5" s="36" t="s">
        <v>296</v>
      </c>
    </row>
    <row r="6" spans="2:2" x14ac:dyDescent="0.25">
      <c r="B6" s="37"/>
    </row>
    <row r="7" spans="2:2" ht="99.75" x14ac:dyDescent="0.25">
      <c r="B7" s="36" t="s">
        <v>299</v>
      </c>
    </row>
    <row r="8" spans="2:2" x14ac:dyDescent="0.25">
      <c r="B8" s="38"/>
    </row>
    <row r="9" spans="2:2" ht="57.75" customHeight="1" x14ac:dyDescent="0.25">
      <c r="B9" s="36" t="s">
        <v>288</v>
      </c>
    </row>
    <row r="10" spans="2:2" x14ac:dyDescent="0.25">
      <c r="B10" s="38"/>
    </row>
    <row r="11" spans="2:2" ht="42.75" customHeight="1" x14ac:dyDescent="0.25">
      <c r="B11" s="36" t="s">
        <v>289</v>
      </c>
    </row>
    <row r="12" spans="2:2" x14ac:dyDescent="0.25">
      <c r="B12" s="38"/>
    </row>
    <row r="13" spans="2:2" ht="42.75" x14ac:dyDescent="0.25">
      <c r="B13" s="36" t="s">
        <v>163</v>
      </c>
    </row>
    <row r="14" spans="2:2" x14ac:dyDescent="0.25">
      <c r="B14" s="38"/>
    </row>
    <row r="15" spans="2:2" ht="71.25" x14ac:dyDescent="0.25">
      <c r="B15" s="36" t="s">
        <v>212</v>
      </c>
    </row>
    <row r="16" spans="2:2" x14ac:dyDescent="0.25">
      <c r="B16" s="36"/>
    </row>
    <row r="17" spans="2:2" ht="28.5" x14ac:dyDescent="0.25">
      <c r="B17" s="36" t="s">
        <v>211</v>
      </c>
    </row>
    <row r="18" spans="2:2" x14ac:dyDescent="0.25">
      <c r="B18" s="36"/>
    </row>
    <row r="19" spans="2:2" ht="34.5" thickBot="1" x14ac:dyDescent="0.3">
      <c r="B19" s="288" t="s">
        <v>304</v>
      </c>
    </row>
  </sheetData>
  <sheetProtection algorithmName="SHA-512" hashValue="V6fQKoqgzJQ5VV5mvE19hT6+Xpx2KdY+J8PX79fUMHpgJuBwD9Jkz5sKrD20Mef99HaN70iNoUwKH1bkN87wjw==" saltValue="geAwozuXL7VmAA6IKyeW4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6"/>
  <sheetViews>
    <sheetView topLeftCell="B181" zoomScaleNormal="100" workbookViewId="0">
      <selection activeCell="C208" sqref="C208"/>
    </sheetView>
  </sheetViews>
  <sheetFormatPr baseColWidth="10" defaultRowHeight="15" x14ac:dyDescent="0.25"/>
  <cols>
    <col min="1" max="1" width="3.7109375" customWidth="1"/>
    <col min="3" max="3" width="184.5703125" bestFit="1" customWidth="1"/>
  </cols>
  <sheetData>
    <row r="1" spans="2:4" ht="15.75" thickBot="1" x14ac:dyDescent="0.3"/>
    <row r="2" spans="2:4" ht="15.75" thickBot="1" x14ac:dyDescent="0.3">
      <c r="B2" s="18" t="s">
        <v>238</v>
      </c>
      <c r="C2" s="19"/>
      <c r="D2" s="15"/>
    </row>
    <row r="3" spans="2:4" x14ac:dyDescent="0.25">
      <c r="B3" s="9" t="s">
        <v>164</v>
      </c>
      <c r="C3" s="2"/>
      <c r="D3" s="20"/>
    </row>
    <row r="4" spans="2:4" x14ac:dyDescent="0.25">
      <c r="B4" s="5"/>
      <c r="C4" s="3" t="s">
        <v>34</v>
      </c>
      <c r="D4" s="21" t="s">
        <v>76</v>
      </c>
    </row>
    <row r="5" spans="2:4" x14ac:dyDescent="0.25">
      <c r="B5" s="5"/>
      <c r="C5" s="3" t="s">
        <v>87</v>
      </c>
      <c r="D5" s="22" t="s">
        <v>76</v>
      </c>
    </row>
    <row r="6" spans="2:4" x14ac:dyDescent="0.25">
      <c r="B6" s="5"/>
      <c r="C6" s="3" t="s">
        <v>165</v>
      </c>
      <c r="D6" s="23" t="s">
        <v>76</v>
      </c>
    </row>
    <row r="7" spans="2:4" x14ac:dyDescent="0.25">
      <c r="B7" s="6" t="s">
        <v>35</v>
      </c>
      <c r="C7" s="7"/>
      <c r="D7" s="24"/>
    </row>
    <row r="8" spans="2:4" x14ac:dyDescent="0.25">
      <c r="B8" s="5"/>
      <c r="C8" s="3" t="s">
        <v>239</v>
      </c>
      <c r="D8" s="21" t="s">
        <v>76</v>
      </c>
    </row>
    <row r="9" spans="2:4" x14ac:dyDescent="0.25">
      <c r="B9" s="5"/>
      <c r="C9" s="3" t="s">
        <v>11</v>
      </c>
      <c r="D9" s="23" t="s">
        <v>76</v>
      </c>
    </row>
    <row r="10" spans="2:4" x14ac:dyDescent="0.25">
      <c r="B10" s="6" t="s">
        <v>36</v>
      </c>
      <c r="C10" s="7"/>
      <c r="D10" s="24"/>
    </row>
    <row r="11" spans="2:4" x14ac:dyDescent="0.25">
      <c r="B11" s="5"/>
      <c r="C11" s="3" t="s">
        <v>239</v>
      </c>
      <c r="D11" s="21" t="s">
        <v>77</v>
      </c>
    </row>
    <row r="12" spans="2:4" x14ac:dyDescent="0.25">
      <c r="B12" s="5"/>
      <c r="C12" s="3" t="s">
        <v>11</v>
      </c>
      <c r="D12" s="23" t="s">
        <v>76</v>
      </c>
    </row>
    <row r="13" spans="2:4" x14ac:dyDescent="0.25">
      <c r="B13" s="6" t="s">
        <v>265</v>
      </c>
      <c r="C13" s="7"/>
      <c r="D13" s="24"/>
    </row>
    <row r="14" spans="2:4" x14ac:dyDescent="0.25">
      <c r="B14" s="5"/>
      <c r="C14" s="3" t="s">
        <v>239</v>
      </c>
      <c r="D14" s="21" t="s">
        <v>76</v>
      </c>
    </row>
    <row r="15" spans="2:4" x14ac:dyDescent="0.25">
      <c r="B15" s="5"/>
      <c r="C15" s="3" t="s">
        <v>11</v>
      </c>
      <c r="D15" s="23" t="s">
        <v>76</v>
      </c>
    </row>
    <row r="16" spans="2:4" x14ac:dyDescent="0.25">
      <c r="B16" s="6" t="s">
        <v>37</v>
      </c>
      <c r="C16" s="7"/>
      <c r="D16" s="24"/>
    </row>
    <row r="17" spans="2:5" x14ac:dyDescent="0.25">
      <c r="B17" s="5"/>
      <c r="C17" s="3" t="s">
        <v>239</v>
      </c>
      <c r="D17" s="21" t="s">
        <v>76</v>
      </c>
    </row>
    <row r="18" spans="2:5" x14ac:dyDescent="0.25">
      <c r="B18" s="152"/>
      <c r="C18" s="151" t="s">
        <v>11</v>
      </c>
      <c r="D18" s="153" t="s">
        <v>77</v>
      </c>
    </row>
    <row r="19" spans="2:5" x14ac:dyDescent="0.25">
      <c r="B19" s="6" t="s">
        <v>88</v>
      </c>
      <c r="C19" s="154"/>
      <c r="D19" s="25"/>
    </row>
    <row r="20" spans="2:5" x14ac:dyDescent="0.25">
      <c r="B20" s="5"/>
      <c r="C20" s="155" t="s">
        <v>89</v>
      </c>
      <c r="D20" s="26" t="s">
        <v>76</v>
      </c>
    </row>
    <row r="21" spans="2:5" x14ac:dyDescent="0.25">
      <c r="B21" s="5"/>
      <c r="C21" s="155" t="s">
        <v>90</v>
      </c>
      <c r="D21" s="26" t="s">
        <v>76</v>
      </c>
    </row>
    <row r="22" spans="2:5" x14ac:dyDescent="0.25">
      <c r="B22" s="152"/>
      <c r="C22" s="156" t="s">
        <v>91</v>
      </c>
      <c r="D22" s="27" t="s">
        <v>77</v>
      </c>
    </row>
    <row r="23" spans="2:5" x14ac:dyDescent="0.25">
      <c r="B23" s="5" t="s">
        <v>52</v>
      </c>
      <c r="C23" s="3"/>
      <c r="D23" s="25"/>
    </row>
    <row r="24" spans="2:5" x14ac:dyDescent="0.25">
      <c r="B24" s="5"/>
      <c r="C24" s="3" t="s">
        <v>239</v>
      </c>
      <c r="D24" s="28" t="s">
        <v>78</v>
      </c>
    </row>
    <row r="25" spans="2:5" ht="15.75" thickBot="1" x14ac:dyDescent="0.3">
      <c r="B25" s="5"/>
      <c r="C25" s="3" t="s">
        <v>11</v>
      </c>
      <c r="D25" s="29" t="s">
        <v>79</v>
      </c>
    </row>
    <row r="26" spans="2:5" ht="15.75" thickBot="1" x14ac:dyDescent="0.3">
      <c r="B26" s="18" t="s">
        <v>12</v>
      </c>
      <c r="C26" s="19"/>
      <c r="D26" s="15"/>
    </row>
    <row r="27" spans="2:5" x14ac:dyDescent="0.25">
      <c r="B27" s="33" t="s">
        <v>53</v>
      </c>
      <c r="C27" s="7"/>
      <c r="D27" s="24"/>
    </row>
    <row r="28" spans="2:5" x14ac:dyDescent="0.25">
      <c r="B28" s="5"/>
      <c r="C28" s="3" t="s">
        <v>92</v>
      </c>
      <c r="D28" s="21">
        <v>5</v>
      </c>
      <c r="E28">
        <v>0</v>
      </c>
    </row>
    <row r="29" spans="2:5" x14ac:dyDescent="0.25">
      <c r="B29" s="5"/>
      <c r="C29" s="3" t="s">
        <v>166</v>
      </c>
      <c r="D29" s="30">
        <v>10</v>
      </c>
      <c r="E29">
        <v>0</v>
      </c>
    </row>
    <row r="30" spans="2:5" x14ac:dyDescent="0.25">
      <c r="B30" s="5"/>
      <c r="C30" s="3" t="s">
        <v>254</v>
      </c>
      <c r="D30" s="30">
        <v>15</v>
      </c>
      <c r="E30">
        <v>0</v>
      </c>
    </row>
    <row r="31" spans="2:5" x14ac:dyDescent="0.25">
      <c r="B31" s="6" t="s">
        <v>255</v>
      </c>
      <c r="C31" s="7"/>
      <c r="D31" s="24"/>
      <c r="E31">
        <v>0</v>
      </c>
    </row>
    <row r="32" spans="2:5" x14ac:dyDescent="0.25">
      <c r="B32" s="5"/>
      <c r="C32" s="3" t="s">
        <v>213</v>
      </c>
      <c r="D32" s="25">
        <v>5</v>
      </c>
      <c r="E32">
        <v>0</v>
      </c>
    </row>
    <row r="33" spans="2:5" x14ac:dyDescent="0.25">
      <c r="B33" s="5"/>
      <c r="C33" s="3" t="s">
        <v>93</v>
      </c>
      <c r="D33" s="30">
        <v>10</v>
      </c>
      <c r="E33">
        <v>0</v>
      </c>
    </row>
    <row r="34" spans="2:5" x14ac:dyDescent="0.25">
      <c r="B34" s="5"/>
      <c r="C34" s="3" t="s">
        <v>240</v>
      </c>
      <c r="D34" s="30">
        <v>15</v>
      </c>
      <c r="E34">
        <v>0</v>
      </c>
    </row>
    <row r="35" spans="2:5" x14ac:dyDescent="0.25">
      <c r="B35" s="5"/>
      <c r="C35" s="3" t="s">
        <v>39</v>
      </c>
      <c r="D35" s="23">
        <v>15</v>
      </c>
      <c r="E35">
        <v>1</v>
      </c>
    </row>
    <row r="36" spans="2:5" x14ac:dyDescent="0.25">
      <c r="B36" s="6" t="s">
        <v>10</v>
      </c>
      <c r="C36" s="7"/>
      <c r="D36" s="25"/>
      <c r="E36">
        <v>0</v>
      </c>
    </row>
    <row r="37" spans="2:5" x14ac:dyDescent="0.25">
      <c r="B37" s="5"/>
      <c r="C37" s="3" t="s">
        <v>167</v>
      </c>
      <c r="D37" s="21">
        <v>5</v>
      </c>
      <c r="E37">
        <v>0</v>
      </c>
    </row>
    <row r="38" spans="2:5" x14ac:dyDescent="0.25">
      <c r="B38" s="5"/>
      <c r="C38" s="3" t="s">
        <v>9</v>
      </c>
      <c r="D38" s="22">
        <v>15</v>
      </c>
      <c r="E38">
        <v>0</v>
      </c>
    </row>
    <row r="39" spans="2:5" x14ac:dyDescent="0.25">
      <c r="B39" s="5"/>
      <c r="C39" s="3" t="s">
        <v>94</v>
      </c>
      <c r="D39" s="22">
        <v>15</v>
      </c>
      <c r="E39">
        <v>0</v>
      </c>
    </row>
    <row r="40" spans="2:5" x14ac:dyDescent="0.25">
      <c r="B40" s="5"/>
      <c r="C40" s="1" t="s">
        <v>39</v>
      </c>
      <c r="D40" s="23">
        <v>15</v>
      </c>
      <c r="E40">
        <v>1</v>
      </c>
    </row>
    <row r="41" spans="2:5" x14ac:dyDescent="0.25">
      <c r="B41" s="6" t="s">
        <v>168</v>
      </c>
      <c r="C41" s="7"/>
      <c r="D41" s="24"/>
      <c r="E41">
        <v>0</v>
      </c>
    </row>
    <row r="42" spans="2:5" x14ac:dyDescent="0.25">
      <c r="B42" s="5"/>
      <c r="C42" s="3" t="s">
        <v>169</v>
      </c>
      <c r="D42" s="25">
        <v>10</v>
      </c>
      <c r="E42">
        <v>0</v>
      </c>
    </row>
    <row r="43" spans="2:5" x14ac:dyDescent="0.25">
      <c r="B43" s="5"/>
      <c r="C43" s="3" t="s">
        <v>170</v>
      </c>
      <c r="D43" s="30">
        <v>15</v>
      </c>
      <c r="E43">
        <v>0</v>
      </c>
    </row>
    <row r="44" spans="2:5" x14ac:dyDescent="0.25">
      <c r="B44" s="5"/>
      <c r="C44" s="1" t="s">
        <v>39</v>
      </c>
      <c r="D44" s="23">
        <v>15</v>
      </c>
      <c r="E44">
        <v>1</v>
      </c>
    </row>
    <row r="45" spans="2:5" x14ac:dyDescent="0.25">
      <c r="B45" s="6" t="s">
        <v>54</v>
      </c>
      <c r="C45" s="7"/>
      <c r="D45" s="24"/>
      <c r="E45">
        <v>0</v>
      </c>
    </row>
    <row r="46" spans="2:5" x14ac:dyDescent="0.25">
      <c r="B46" s="5"/>
      <c r="C46" s="3" t="s">
        <v>241</v>
      </c>
      <c r="D46" s="25">
        <v>5</v>
      </c>
      <c r="E46">
        <v>0</v>
      </c>
    </row>
    <row r="47" spans="2:5" x14ac:dyDescent="0.25">
      <c r="B47" s="5"/>
      <c r="C47" s="3" t="s">
        <v>242</v>
      </c>
      <c r="D47" s="30">
        <v>10</v>
      </c>
      <c r="E47">
        <v>0</v>
      </c>
    </row>
    <row r="48" spans="2:5" x14ac:dyDescent="0.25">
      <c r="B48" s="5"/>
      <c r="C48" s="1" t="s">
        <v>39</v>
      </c>
      <c r="D48" s="23">
        <v>15</v>
      </c>
      <c r="E48">
        <v>1</v>
      </c>
    </row>
    <row r="49" spans="2:5" x14ac:dyDescent="0.25">
      <c r="B49" s="6" t="s">
        <v>15</v>
      </c>
      <c r="C49" s="7"/>
      <c r="D49" s="24"/>
      <c r="E49">
        <v>0</v>
      </c>
    </row>
    <row r="50" spans="2:5" x14ac:dyDescent="0.25">
      <c r="B50" s="5"/>
      <c r="C50" s="3" t="s">
        <v>16</v>
      </c>
      <c r="D50" s="21">
        <v>5</v>
      </c>
      <c r="E50">
        <v>0</v>
      </c>
    </row>
    <row r="51" spans="2:5" x14ac:dyDescent="0.25">
      <c r="B51" s="5"/>
      <c r="C51" s="3" t="s">
        <v>17</v>
      </c>
      <c r="D51" s="22">
        <v>10</v>
      </c>
      <c r="E51">
        <v>0</v>
      </c>
    </row>
    <row r="52" spans="2:5" x14ac:dyDescent="0.25">
      <c r="B52" s="5"/>
      <c r="C52" s="1" t="s">
        <v>39</v>
      </c>
      <c r="D52" s="23">
        <v>15</v>
      </c>
      <c r="E52">
        <v>1</v>
      </c>
    </row>
    <row r="53" spans="2:5" x14ac:dyDescent="0.25">
      <c r="B53" s="6" t="s">
        <v>57</v>
      </c>
      <c r="C53" s="7"/>
      <c r="D53" s="24"/>
      <c r="E53">
        <v>0</v>
      </c>
    </row>
    <row r="54" spans="2:5" x14ac:dyDescent="0.25">
      <c r="B54" s="5"/>
      <c r="C54" s="3" t="s">
        <v>144</v>
      </c>
      <c r="D54" s="25">
        <v>5</v>
      </c>
      <c r="E54">
        <v>0</v>
      </c>
    </row>
    <row r="55" spans="2:5" x14ac:dyDescent="0.25">
      <c r="B55" s="5"/>
      <c r="C55" s="3" t="s">
        <v>55</v>
      </c>
      <c r="D55" s="21">
        <v>10</v>
      </c>
      <c r="E55">
        <v>0</v>
      </c>
    </row>
    <row r="56" spans="2:5" x14ac:dyDescent="0.25">
      <c r="B56" s="5"/>
      <c r="C56" s="3" t="s">
        <v>56</v>
      </c>
      <c r="D56" s="22">
        <v>15</v>
      </c>
      <c r="E56">
        <v>0</v>
      </c>
    </row>
    <row r="57" spans="2:5" x14ac:dyDescent="0.25">
      <c r="B57" s="5"/>
      <c r="C57" s="1" t="s">
        <v>39</v>
      </c>
      <c r="D57" s="23">
        <v>15</v>
      </c>
      <c r="E57">
        <v>1</v>
      </c>
    </row>
    <row r="58" spans="2:5" x14ac:dyDescent="0.25">
      <c r="B58" s="6" t="s">
        <v>95</v>
      </c>
      <c r="C58" s="7"/>
      <c r="D58" s="24"/>
      <c r="E58">
        <v>0</v>
      </c>
    </row>
    <row r="59" spans="2:5" x14ac:dyDescent="0.25">
      <c r="B59" s="5"/>
      <c r="C59" s="3" t="s">
        <v>243</v>
      </c>
      <c r="D59" s="25">
        <v>5</v>
      </c>
      <c r="E59">
        <v>0</v>
      </c>
    </row>
    <row r="60" spans="2:5" x14ac:dyDescent="0.25">
      <c r="B60" s="5"/>
      <c r="C60" s="3" t="s">
        <v>244</v>
      </c>
      <c r="D60" s="30">
        <v>15</v>
      </c>
      <c r="E60">
        <v>0</v>
      </c>
    </row>
    <row r="61" spans="2:5" x14ac:dyDescent="0.25">
      <c r="B61" s="5"/>
      <c r="C61" s="1" t="s">
        <v>39</v>
      </c>
      <c r="D61" s="23">
        <v>15</v>
      </c>
      <c r="E61">
        <v>1</v>
      </c>
    </row>
    <row r="62" spans="2:5" x14ac:dyDescent="0.25">
      <c r="B62" s="6" t="s">
        <v>245</v>
      </c>
      <c r="C62" s="7"/>
      <c r="D62" s="24"/>
      <c r="E62">
        <v>0</v>
      </c>
    </row>
    <row r="63" spans="2:5" x14ac:dyDescent="0.25">
      <c r="B63" s="5"/>
      <c r="C63" s="3" t="s">
        <v>58</v>
      </c>
      <c r="D63" s="21">
        <v>5</v>
      </c>
      <c r="E63">
        <v>0</v>
      </c>
    </row>
    <row r="64" spans="2:5" x14ac:dyDescent="0.25">
      <c r="B64" s="5"/>
      <c r="C64" s="3" t="s">
        <v>18</v>
      </c>
      <c r="D64" s="21">
        <v>5</v>
      </c>
      <c r="E64">
        <v>0</v>
      </c>
    </row>
    <row r="65" spans="2:5" x14ac:dyDescent="0.25">
      <c r="B65" s="5"/>
      <c r="C65" s="3" t="s">
        <v>59</v>
      </c>
      <c r="D65" s="21">
        <v>10</v>
      </c>
      <c r="E65">
        <v>0</v>
      </c>
    </row>
    <row r="66" spans="2:5" x14ac:dyDescent="0.25">
      <c r="B66" s="5"/>
      <c r="C66" s="3" t="s">
        <v>62</v>
      </c>
      <c r="D66" s="21">
        <v>10</v>
      </c>
      <c r="E66">
        <v>0</v>
      </c>
    </row>
    <row r="67" spans="2:5" x14ac:dyDescent="0.25">
      <c r="B67" s="5"/>
      <c r="C67" s="3" t="s">
        <v>60</v>
      </c>
      <c r="D67" s="22">
        <v>15</v>
      </c>
      <c r="E67">
        <v>0</v>
      </c>
    </row>
    <row r="68" spans="2:5" x14ac:dyDescent="0.25">
      <c r="B68" s="5"/>
      <c r="C68" s="1" t="s">
        <v>39</v>
      </c>
      <c r="D68" s="23">
        <v>15</v>
      </c>
      <c r="E68">
        <v>1</v>
      </c>
    </row>
    <row r="69" spans="2:5" x14ac:dyDescent="0.25">
      <c r="B69" s="6" t="s">
        <v>41</v>
      </c>
      <c r="C69" s="7"/>
      <c r="D69" s="24"/>
      <c r="E69">
        <v>0</v>
      </c>
    </row>
    <row r="70" spans="2:5" x14ac:dyDescent="0.25">
      <c r="B70" s="5"/>
      <c r="C70" s="3" t="s">
        <v>222</v>
      </c>
      <c r="D70" s="21">
        <v>5</v>
      </c>
      <c r="E70">
        <v>0</v>
      </c>
    </row>
    <row r="71" spans="2:5" x14ac:dyDescent="0.25">
      <c r="B71" s="5"/>
      <c r="C71" s="3" t="s">
        <v>98</v>
      </c>
      <c r="D71" s="21">
        <v>10</v>
      </c>
      <c r="E71">
        <v>0</v>
      </c>
    </row>
    <row r="72" spans="2:5" x14ac:dyDescent="0.25">
      <c r="B72" s="5"/>
      <c r="C72" s="3" t="s">
        <v>223</v>
      </c>
      <c r="D72" s="22">
        <v>15</v>
      </c>
      <c r="E72">
        <v>0</v>
      </c>
    </row>
    <row r="73" spans="2:5" x14ac:dyDescent="0.25">
      <c r="B73" s="5"/>
      <c r="C73" s="1" t="s">
        <v>39</v>
      </c>
      <c r="D73" s="23">
        <v>15</v>
      </c>
      <c r="E73">
        <v>1</v>
      </c>
    </row>
    <row r="74" spans="2:5" x14ac:dyDescent="0.25">
      <c r="B74" s="6" t="s">
        <v>256</v>
      </c>
      <c r="C74" s="7"/>
      <c r="D74" s="24"/>
      <c r="E74">
        <v>0</v>
      </c>
    </row>
    <row r="75" spans="2:5" x14ac:dyDescent="0.25">
      <c r="B75" s="5"/>
      <c r="C75" s="3" t="s">
        <v>99</v>
      </c>
      <c r="D75" s="21">
        <v>5</v>
      </c>
      <c r="E75">
        <v>0</v>
      </c>
    </row>
    <row r="76" spans="2:5" x14ac:dyDescent="0.25">
      <c r="B76" s="5"/>
      <c r="C76" s="3" t="s">
        <v>246</v>
      </c>
      <c r="D76" s="21">
        <v>10</v>
      </c>
      <c r="E76">
        <v>0</v>
      </c>
    </row>
    <row r="77" spans="2:5" x14ac:dyDescent="0.25">
      <c r="B77" s="5"/>
      <c r="C77" s="3" t="s">
        <v>247</v>
      </c>
      <c r="D77" s="22">
        <v>15</v>
      </c>
      <c r="E77">
        <v>0</v>
      </c>
    </row>
    <row r="78" spans="2:5" x14ac:dyDescent="0.25">
      <c r="B78" s="5"/>
      <c r="C78" s="1" t="s">
        <v>39</v>
      </c>
      <c r="D78" s="23">
        <v>15</v>
      </c>
      <c r="E78">
        <v>1</v>
      </c>
    </row>
    <row r="79" spans="2:5" x14ac:dyDescent="0.25">
      <c r="B79" s="6" t="s">
        <v>131</v>
      </c>
      <c r="C79" s="7"/>
      <c r="D79" s="24"/>
      <c r="E79">
        <v>0</v>
      </c>
    </row>
    <row r="80" spans="2:5" x14ac:dyDescent="0.25">
      <c r="B80" s="5"/>
      <c r="C80" s="3" t="s">
        <v>96</v>
      </c>
      <c r="D80" s="21">
        <v>5</v>
      </c>
      <c r="E80">
        <v>0</v>
      </c>
    </row>
    <row r="81" spans="2:5" x14ac:dyDescent="0.25">
      <c r="B81" s="5"/>
      <c r="C81" s="3" t="s">
        <v>248</v>
      </c>
      <c r="D81" s="21">
        <v>10</v>
      </c>
      <c r="E81">
        <v>0</v>
      </c>
    </row>
    <row r="82" spans="2:5" x14ac:dyDescent="0.25">
      <c r="B82" s="5"/>
      <c r="C82" s="3" t="s">
        <v>97</v>
      </c>
      <c r="D82" s="22">
        <v>15</v>
      </c>
      <c r="E82">
        <v>0</v>
      </c>
    </row>
    <row r="83" spans="2:5" x14ac:dyDescent="0.25">
      <c r="B83" s="5"/>
      <c r="C83" s="1" t="s">
        <v>39</v>
      </c>
      <c r="D83" s="23">
        <v>15</v>
      </c>
      <c r="E83">
        <v>1</v>
      </c>
    </row>
    <row r="84" spans="2:5" x14ac:dyDescent="0.25">
      <c r="B84" s="6" t="s">
        <v>171</v>
      </c>
      <c r="C84" s="7"/>
      <c r="D84" s="24"/>
      <c r="E84">
        <v>0</v>
      </c>
    </row>
    <row r="85" spans="2:5" x14ac:dyDescent="0.25">
      <c r="B85" s="5"/>
      <c r="C85" s="3" t="s">
        <v>224</v>
      </c>
      <c r="D85" s="21">
        <v>5</v>
      </c>
      <c r="E85">
        <v>0</v>
      </c>
    </row>
    <row r="86" spans="2:5" x14ac:dyDescent="0.25">
      <c r="B86" s="5"/>
      <c r="C86" s="3" t="s">
        <v>225</v>
      </c>
      <c r="D86" s="21">
        <v>10</v>
      </c>
      <c r="E86">
        <v>0</v>
      </c>
    </row>
    <row r="87" spans="2:5" x14ac:dyDescent="0.25">
      <c r="B87" s="5"/>
      <c r="C87" s="3" t="s">
        <v>226</v>
      </c>
      <c r="D87" s="21">
        <v>15</v>
      </c>
      <c r="E87">
        <v>0</v>
      </c>
    </row>
    <row r="88" spans="2:5" x14ac:dyDescent="0.25">
      <c r="B88" s="5"/>
      <c r="C88" s="3" t="s">
        <v>227</v>
      </c>
      <c r="D88" s="22">
        <v>15</v>
      </c>
      <c r="E88">
        <v>0</v>
      </c>
    </row>
    <row r="89" spans="2:5" x14ac:dyDescent="0.25">
      <c r="B89" s="5"/>
      <c r="C89" s="1" t="s">
        <v>39</v>
      </c>
      <c r="D89" s="23">
        <v>15</v>
      </c>
      <c r="E89">
        <v>1</v>
      </c>
    </row>
    <row r="90" spans="2:5" x14ac:dyDescent="0.25">
      <c r="B90" s="13" t="s">
        <v>49</v>
      </c>
      <c r="C90" s="14"/>
      <c r="D90" s="31"/>
      <c r="E90">
        <v>0</v>
      </c>
    </row>
    <row r="91" spans="2:5" x14ac:dyDescent="0.25">
      <c r="B91" s="11"/>
      <c r="C91" s="10" t="s">
        <v>143</v>
      </c>
      <c r="D91" s="21">
        <v>5</v>
      </c>
      <c r="E91">
        <v>0</v>
      </c>
    </row>
    <row r="92" spans="2:5" x14ac:dyDescent="0.25">
      <c r="B92" s="11"/>
      <c r="C92" s="10" t="s">
        <v>141</v>
      </c>
      <c r="D92" s="21">
        <v>10</v>
      </c>
      <c r="E92">
        <v>0</v>
      </c>
    </row>
    <row r="93" spans="2:5" x14ac:dyDescent="0.25">
      <c r="B93" s="11"/>
      <c r="C93" s="10" t="s">
        <v>142</v>
      </c>
      <c r="D93" s="22">
        <v>15</v>
      </c>
      <c r="E93">
        <v>0</v>
      </c>
    </row>
    <row r="94" spans="2:5" x14ac:dyDescent="0.25">
      <c r="B94" s="11"/>
      <c r="C94" s="1" t="s">
        <v>39</v>
      </c>
      <c r="D94" s="23">
        <v>15</v>
      </c>
      <c r="E94">
        <v>1</v>
      </c>
    </row>
    <row r="95" spans="2:5" x14ac:dyDescent="0.25">
      <c r="B95" s="6" t="s">
        <v>172</v>
      </c>
      <c r="C95" s="7"/>
      <c r="D95" s="24"/>
      <c r="E95">
        <v>0</v>
      </c>
    </row>
    <row r="96" spans="2:5" x14ac:dyDescent="0.25">
      <c r="B96" s="5"/>
      <c r="C96" s="10" t="s">
        <v>61</v>
      </c>
      <c r="D96" s="21">
        <v>5</v>
      </c>
      <c r="E96">
        <v>0</v>
      </c>
    </row>
    <row r="97" spans="2:5" x14ac:dyDescent="0.25">
      <c r="B97" s="5"/>
      <c r="C97" s="3" t="s">
        <v>63</v>
      </c>
      <c r="D97" s="21">
        <v>5</v>
      </c>
      <c r="E97">
        <v>0</v>
      </c>
    </row>
    <row r="98" spans="2:5" x14ac:dyDescent="0.25">
      <c r="B98" s="5"/>
      <c r="C98" s="3" t="s">
        <v>249</v>
      </c>
      <c r="D98" s="22">
        <v>5</v>
      </c>
      <c r="E98">
        <v>0</v>
      </c>
    </row>
    <row r="99" spans="2:5" x14ac:dyDescent="0.25">
      <c r="B99" s="5"/>
      <c r="C99" s="3" t="s">
        <v>295</v>
      </c>
      <c r="D99" s="21">
        <v>10</v>
      </c>
      <c r="E99">
        <v>0</v>
      </c>
    </row>
    <row r="100" spans="2:5" x14ac:dyDescent="0.25">
      <c r="B100" s="5"/>
      <c r="C100" s="3" t="s">
        <v>294</v>
      </c>
      <c r="D100" s="22">
        <v>15</v>
      </c>
      <c r="E100">
        <v>0</v>
      </c>
    </row>
    <row r="101" spans="2:5" x14ac:dyDescent="0.25">
      <c r="B101" s="5"/>
      <c r="C101" s="1" t="s">
        <v>39</v>
      </c>
      <c r="D101" s="23">
        <v>15</v>
      </c>
      <c r="E101">
        <v>1</v>
      </c>
    </row>
    <row r="102" spans="2:5" x14ac:dyDescent="0.25">
      <c r="B102" s="6" t="s">
        <v>100</v>
      </c>
      <c r="C102" s="7"/>
      <c r="D102" s="24"/>
      <c r="E102">
        <v>0</v>
      </c>
    </row>
    <row r="103" spans="2:5" x14ac:dyDescent="0.25">
      <c r="B103" s="5"/>
      <c r="C103" s="3" t="s">
        <v>250</v>
      </c>
      <c r="D103" s="21">
        <v>5</v>
      </c>
      <c r="E103">
        <v>0</v>
      </c>
    </row>
    <row r="104" spans="2:5" x14ac:dyDescent="0.25">
      <c r="B104" s="5"/>
      <c r="C104" s="3" t="s">
        <v>173</v>
      </c>
      <c r="D104" s="30">
        <v>15</v>
      </c>
      <c r="E104">
        <v>0</v>
      </c>
    </row>
    <row r="105" spans="2:5" x14ac:dyDescent="0.25">
      <c r="B105" s="5"/>
      <c r="C105" s="1" t="s">
        <v>39</v>
      </c>
      <c r="D105" s="23">
        <v>15</v>
      </c>
      <c r="E105">
        <v>1</v>
      </c>
    </row>
    <row r="106" spans="2:5" x14ac:dyDescent="0.25">
      <c r="B106" s="13" t="s">
        <v>174</v>
      </c>
      <c r="C106" s="14"/>
      <c r="D106" s="31"/>
      <c r="E106">
        <v>0</v>
      </c>
    </row>
    <row r="107" spans="2:5" x14ac:dyDescent="0.25">
      <c r="B107" s="11"/>
      <c r="C107" s="10" t="s">
        <v>19</v>
      </c>
      <c r="D107" s="21">
        <v>5</v>
      </c>
      <c r="E107">
        <v>0</v>
      </c>
    </row>
    <row r="108" spans="2:5" x14ac:dyDescent="0.25">
      <c r="B108" s="11"/>
      <c r="C108" s="10" t="s">
        <v>251</v>
      </c>
      <c r="D108" s="22">
        <v>10</v>
      </c>
      <c r="E108">
        <v>0</v>
      </c>
    </row>
    <row r="109" spans="2:5" x14ac:dyDescent="0.25">
      <c r="B109" s="11"/>
      <c r="C109" s="10" t="s">
        <v>20</v>
      </c>
      <c r="D109" s="22">
        <v>15</v>
      </c>
      <c r="E109">
        <v>0</v>
      </c>
    </row>
    <row r="110" spans="2:5" x14ac:dyDescent="0.25">
      <c r="B110" s="11"/>
      <c r="C110" s="1" t="s">
        <v>39</v>
      </c>
      <c r="D110" s="23">
        <v>15</v>
      </c>
      <c r="E110">
        <v>1</v>
      </c>
    </row>
    <row r="111" spans="2:5" x14ac:dyDescent="0.25">
      <c r="B111" s="6" t="s">
        <v>21</v>
      </c>
      <c r="C111" s="7"/>
      <c r="D111" s="24"/>
      <c r="E111">
        <v>0</v>
      </c>
    </row>
    <row r="112" spans="2:5" x14ac:dyDescent="0.25">
      <c r="B112" s="5"/>
      <c r="C112" s="3" t="s">
        <v>23</v>
      </c>
      <c r="D112" s="21">
        <v>5</v>
      </c>
      <c r="E112">
        <v>0</v>
      </c>
    </row>
    <row r="113" spans="2:5" x14ac:dyDescent="0.25">
      <c r="B113" s="5"/>
      <c r="C113" s="3" t="s">
        <v>22</v>
      </c>
      <c r="D113" s="22">
        <v>15</v>
      </c>
      <c r="E113">
        <v>0</v>
      </c>
    </row>
    <row r="114" spans="2:5" x14ac:dyDescent="0.25">
      <c r="B114" s="5"/>
      <c r="C114" s="1" t="s">
        <v>39</v>
      </c>
      <c r="D114" s="23">
        <v>15</v>
      </c>
      <c r="E114">
        <v>1</v>
      </c>
    </row>
    <row r="115" spans="2:5" x14ac:dyDescent="0.25">
      <c r="B115" s="6" t="s">
        <v>257</v>
      </c>
      <c r="C115" s="7"/>
      <c r="D115" s="24"/>
      <c r="E115">
        <v>0</v>
      </c>
    </row>
    <row r="116" spans="2:5" x14ac:dyDescent="0.25">
      <c r="B116" s="5"/>
      <c r="C116" s="3" t="s">
        <v>259</v>
      </c>
      <c r="D116" s="21">
        <v>0</v>
      </c>
      <c r="E116">
        <v>0</v>
      </c>
    </row>
    <row r="117" spans="2:5" x14ac:dyDescent="0.25">
      <c r="B117" s="5"/>
      <c r="C117" s="3" t="s">
        <v>258</v>
      </c>
      <c r="D117" s="21">
        <v>5</v>
      </c>
      <c r="E117">
        <v>0</v>
      </c>
    </row>
    <row r="118" spans="2:5" x14ac:dyDescent="0.25">
      <c r="B118" s="5"/>
      <c r="C118" s="3" t="s">
        <v>50</v>
      </c>
      <c r="D118" s="22">
        <v>15</v>
      </c>
      <c r="E118">
        <v>0</v>
      </c>
    </row>
    <row r="119" spans="2:5" x14ac:dyDescent="0.25">
      <c r="B119" s="5"/>
      <c r="C119" s="1" t="s">
        <v>39</v>
      </c>
      <c r="D119" s="23">
        <v>15</v>
      </c>
      <c r="E119">
        <v>1</v>
      </c>
    </row>
    <row r="120" spans="2:5" x14ac:dyDescent="0.25">
      <c r="B120" s="6" t="s">
        <v>64</v>
      </c>
      <c r="C120" s="7"/>
      <c r="D120" s="24"/>
      <c r="E120">
        <v>0</v>
      </c>
    </row>
    <row r="121" spans="2:5" x14ac:dyDescent="0.25">
      <c r="B121" s="5"/>
      <c r="C121" s="3" t="s">
        <v>175</v>
      </c>
      <c r="D121" s="21">
        <v>5</v>
      </c>
      <c r="E121">
        <v>0</v>
      </c>
    </row>
    <row r="122" spans="2:5" x14ac:dyDescent="0.25">
      <c r="B122" s="5"/>
      <c r="C122" s="3" t="s">
        <v>65</v>
      </c>
      <c r="D122" s="22">
        <v>10</v>
      </c>
      <c r="E122">
        <v>0</v>
      </c>
    </row>
    <row r="123" spans="2:5" x14ac:dyDescent="0.25">
      <c r="B123" s="5"/>
      <c r="C123" s="3" t="s">
        <v>176</v>
      </c>
      <c r="D123" s="21">
        <v>10</v>
      </c>
      <c r="E123">
        <v>0</v>
      </c>
    </row>
    <row r="124" spans="2:5" x14ac:dyDescent="0.25">
      <c r="B124" s="5"/>
      <c r="C124" s="3" t="s">
        <v>66</v>
      </c>
      <c r="D124" s="22">
        <v>15</v>
      </c>
      <c r="E124">
        <v>0</v>
      </c>
    </row>
    <row r="125" spans="2:5" x14ac:dyDescent="0.25">
      <c r="B125" s="5"/>
      <c r="C125" s="3" t="s">
        <v>260</v>
      </c>
      <c r="D125" s="30">
        <v>15</v>
      </c>
      <c r="E125">
        <v>0</v>
      </c>
    </row>
    <row r="126" spans="2:5" x14ac:dyDescent="0.25">
      <c r="B126" s="5"/>
      <c r="C126" s="1" t="s">
        <v>39</v>
      </c>
      <c r="D126" s="23">
        <v>15</v>
      </c>
      <c r="E126">
        <v>1</v>
      </c>
    </row>
    <row r="127" spans="2:5" x14ac:dyDescent="0.25">
      <c r="B127" s="6" t="s">
        <v>24</v>
      </c>
      <c r="C127" s="7"/>
      <c r="D127" s="24"/>
      <c r="E127">
        <v>0</v>
      </c>
    </row>
    <row r="128" spans="2:5" x14ac:dyDescent="0.25">
      <c r="B128" s="5"/>
      <c r="C128" s="3" t="s">
        <v>101</v>
      </c>
      <c r="D128" s="21">
        <v>5</v>
      </c>
      <c r="E128">
        <v>0</v>
      </c>
    </row>
    <row r="129" spans="2:5" x14ac:dyDescent="0.25">
      <c r="B129" s="5"/>
      <c r="C129" s="3" t="s">
        <v>102</v>
      </c>
      <c r="D129" s="22">
        <v>10</v>
      </c>
      <c r="E129">
        <v>0</v>
      </c>
    </row>
    <row r="130" spans="2:5" x14ac:dyDescent="0.25">
      <c r="B130" s="5"/>
      <c r="C130" s="3" t="s">
        <v>252</v>
      </c>
      <c r="D130" s="22">
        <v>15</v>
      </c>
      <c r="E130">
        <v>0</v>
      </c>
    </row>
    <row r="131" spans="2:5" x14ac:dyDescent="0.25">
      <c r="B131" s="5"/>
      <c r="C131" s="1" t="s">
        <v>39</v>
      </c>
      <c r="D131" s="23">
        <v>15</v>
      </c>
      <c r="E131">
        <v>1</v>
      </c>
    </row>
    <row r="132" spans="2:5" x14ac:dyDescent="0.25">
      <c r="B132" s="6" t="s">
        <v>67</v>
      </c>
      <c r="C132" s="7"/>
      <c r="D132" s="24"/>
      <c r="E132">
        <v>0</v>
      </c>
    </row>
    <row r="133" spans="2:5" x14ac:dyDescent="0.25">
      <c r="B133" s="5"/>
      <c r="C133" s="3" t="s">
        <v>253</v>
      </c>
      <c r="D133" s="21">
        <v>5</v>
      </c>
      <c r="E133">
        <v>0</v>
      </c>
    </row>
    <row r="134" spans="2:5" x14ac:dyDescent="0.25">
      <c r="B134" s="5"/>
      <c r="C134" s="3" t="s">
        <v>28</v>
      </c>
      <c r="D134" s="22">
        <v>5</v>
      </c>
      <c r="E134">
        <v>0</v>
      </c>
    </row>
    <row r="135" spans="2:5" x14ac:dyDescent="0.25">
      <c r="B135" s="5"/>
      <c r="C135" s="3" t="s">
        <v>68</v>
      </c>
      <c r="D135" s="22">
        <v>10</v>
      </c>
      <c r="E135">
        <v>0</v>
      </c>
    </row>
    <row r="136" spans="2:5" x14ac:dyDescent="0.25">
      <c r="B136" s="5"/>
      <c r="C136" s="3" t="s">
        <v>25</v>
      </c>
      <c r="D136" s="22">
        <v>10</v>
      </c>
      <c r="E136">
        <v>0</v>
      </c>
    </row>
    <row r="137" spans="2:5" x14ac:dyDescent="0.25">
      <c r="B137" s="5"/>
      <c r="C137" s="3" t="s">
        <v>26</v>
      </c>
      <c r="D137" s="21">
        <v>15</v>
      </c>
      <c r="E137">
        <v>0</v>
      </c>
    </row>
    <row r="138" spans="2:5" x14ac:dyDescent="0.25">
      <c r="B138" s="5"/>
      <c r="C138" s="3" t="s">
        <v>27</v>
      </c>
      <c r="D138" s="22">
        <v>15</v>
      </c>
      <c r="E138">
        <v>0</v>
      </c>
    </row>
    <row r="139" spans="2:5" x14ac:dyDescent="0.25">
      <c r="B139" s="5"/>
      <c r="C139" s="1" t="s">
        <v>39</v>
      </c>
      <c r="D139" s="23">
        <v>15</v>
      </c>
      <c r="E139">
        <v>1</v>
      </c>
    </row>
    <row r="140" spans="2:5" x14ac:dyDescent="0.25">
      <c r="B140" s="6" t="s">
        <v>177</v>
      </c>
      <c r="C140" s="7"/>
      <c r="D140" s="24"/>
      <c r="E140">
        <v>0</v>
      </c>
    </row>
    <row r="141" spans="2:5" x14ac:dyDescent="0.25">
      <c r="B141" s="5"/>
      <c r="C141" s="3" t="s">
        <v>11</v>
      </c>
      <c r="D141" s="21">
        <v>5</v>
      </c>
      <c r="E141">
        <v>0</v>
      </c>
    </row>
    <row r="142" spans="2:5" x14ac:dyDescent="0.25">
      <c r="B142" s="5"/>
      <c r="C142" s="3" t="s">
        <v>239</v>
      </c>
      <c r="D142" s="22">
        <v>15</v>
      </c>
      <c r="E142">
        <v>0</v>
      </c>
    </row>
    <row r="143" spans="2:5" x14ac:dyDescent="0.25">
      <c r="B143" s="5"/>
      <c r="C143" s="1" t="s">
        <v>39</v>
      </c>
      <c r="D143" s="23">
        <v>15</v>
      </c>
      <c r="E143">
        <v>1</v>
      </c>
    </row>
    <row r="144" spans="2:5" x14ac:dyDescent="0.25">
      <c r="B144" s="6" t="s">
        <v>267</v>
      </c>
      <c r="C144" s="7"/>
      <c r="D144" s="24"/>
      <c r="E144">
        <v>0</v>
      </c>
    </row>
    <row r="145" spans="2:5" x14ac:dyDescent="0.25">
      <c r="B145" s="5"/>
      <c r="C145" s="3" t="s">
        <v>268</v>
      </c>
      <c r="D145" s="21">
        <v>5</v>
      </c>
      <c r="E145">
        <v>0</v>
      </c>
    </row>
    <row r="146" spans="2:5" x14ac:dyDescent="0.25">
      <c r="B146" s="5"/>
      <c r="C146" s="3" t="s">
        <v>269</v>
      </c>
      <c r="D146" s="22">
        <v>15</v>
      </c>
      <c r="E146">
        <v>0</v>
      </c>
    </row>
    <row r="147" spans="2:5" x14ac:dyDescent="0.25">
      <c r="B147" s="5"/>
      <c r="C147" s="1" t="s">
        <v>39</v>
      </c>
      <c r="D147" s="23">
        <v>15</v>
      </c>
      <c r="E147">
        <v>1</v>
      </c>
    </row>
    <row r="148" spans="2:5" x14ac:dyDescent="0.25">
      <c r="B148" s="6" t="s">
        <v>69</v>
      </c>
      <c r="C148" s="7"/>
      <c r="D148" s="24"/>
      <c r="E148">
        <v>0</v>
      </c>
    </row>
    <row r="149" spans="2:5" x14ac:dyDescent="0.25">
      <c r="B149" s="5"/>
      <c r="C149" s="3" t="s">
        <v>228</v>
      </c>
      <c r="D149" s="25">
        <v>5</v>
      </c>
      <c r="E149">
        <v>0</v>
      </c>
    </row>
    <row r="150" spans="2:5" x14ac:dyDescent="0.25">
      <c r="B150" s="5"/>
      <c r="C150" s="3" t="s">
        <v>229</v>
      </c>
      <c r="D150" s="30">
        <v>15</v>
      </c>
      <c r="E150">
        <v>0</v>
      </c>
    </row>
    <row r="151" spans="2:5" ht="15.75" thickBot="1" x14ac:dyDescent="0.3">
      <c r="B151" s="5"/>
      <c r="C151" s="1" t="s">
        <v>39</v>
      </c>
      <c r="D151" s="23">
        <v>15</v>
      </c>
      <c r="E151">
        <v>1</v>
      </c>
    </row>
    <row r="152" spans="2:5" ht="15.75" thickBot="1" x14ac:dyDescent="0.3">
      <c r="B152" s="9" t="s">
        <v>29</v>
      </c>
      <c r="C152" s="2"/>
      <c r="D152" s="12"/>
      <c r="E152">
        <v>0</v>
      </c>
    </row>
    <row r="153" spans="2:5" x14ac:dyDescent="0.25">
      <c r="B153" s="9" t="s">
        <v>103</v>
      </c>
      <c r="C153" s="2"/>
      <c r="D153" s="20"/>
      <c r="E153">
        <v>0</v>
      </c>
    </row>
    <row r="154" spans="2:5" x14ac:dyDescent="0.25">
      <c r="B154" s="5"/>
      <c r="C154" s="3" t="s">
        <v>232</v>
      </c>
      <c r="D154" s="25">
        <v>5</v>
      </c>
      <c r="E154">
        <v>0</v>
      </c>
    </row>
    <row r="155" spans="2:5" x14ac:dyDescent="0.25">
      <c r="B155" s="5"/>
      <c r="C155" s="3" t="s">
        <v>233</v>
      </c>
      <c r="D155" s="30">
        <v>15</v>
      </c>
      <c r="E155">
        <v>0</v>
      </c>
    </row>
    <row r="156" spans="2:5" x14ac:dyDescent="0.25">
      <c r="B156" s="5"/>
      <c r="C156" s="1" t="s">
        <v>39</v>
      </c>
      <c r="D156" s="23">
        <v>15</v>
      </c>
      <c r="E156">
        <v>1</v>
      </c>
    </row>
    <row r="157" spans="2:5" x14ac:dyDescent="0.25">
      <c r="B157" s="6" t="s">
        <v>104</v>
      </c>
      <c r="C157" s="7"/>
      <c r="D157" s="24"/>
      <c r="E157">
        <v>0</v>
      </c>
    </row>
    <row r="158" spans="2:5" x14ac:dyDescent="0.25">
      <c r="B158" s="5"/>
      <c r="C158" s="3" t="s">
        <v>70</v>
      </c>
      <c r="D158" s="21">
        <v>5</v>
      </c>
      <c r="E158">
        <v>0</v>
      </c>
    </row>
    <row r="159" spans="2:5" x14ac:dyDescent="0.25">
      <c r="B159" s="5"/>
      <c r="C159" s="3" t="s">
        <v>71</v>
      </c>
      <c r="D159" s="22">
        <v>15</v>
      </c>
      <c r="E159">
        <v>0</v>
      </c>
    </row>
    <row r="160" spans="2:5" x14ac:dyDescent="0.25">
      <c r="B160" s="5"/>
      <c r="C160" s="1" t="s">
        <v>39</v>
      </c>
      <c r="D160" s="23">
        <v>15</v>
      </c>
      <c r="E160">
        <v>1</v>
      </c>
    </row>
    <row r="161" spans="2:5" x14ac:dyDescent="0.25">
      <c r="B161" s="6" t="s">
        <v>105</v>
      </c>
      <c r="C161" s="7"/>
      <c r="D161" s="24"/>
      <c r="E161">
        <v>0</v>
      </c>
    </row>
    <row r="162" spans="2:5" x14ac:dyDescent="0.25">
      <c r="B162" s="5"/>
      <c r="C162" s="3" t="s">
        <v>145</v>
      </c>
      <c r="D162" s="25">
        <v>5</v>
      </c>
      <c r="E162">
        <v>0</v>
      </c>
    </row>
    <row r="163" spans="2:5" x14ac:dyDescent="0.25">
      <c r="B163" s="5"/>
      <c r="C163" s="3" t="s">
        <v>146</v>
      </c>
      <c r="D163" s="30">
        <v>15</v>
      </c>
      <c r="E163">
        <v>0</v>
      </c>
    </row>
    <row r="164" spans="2:5" x14ac:dyDescent="0.25">
      <c r="B164" s="5"/>
      <c r="C164" s="1" t="s">
        <v>39</v>
      </c>
      <c r="D164" s="23">
        <v>15</v>
      </c>
      <c r="E164">
        <v>1</v>
      </c>
    </row>
    <row r="165" spans="2:5" x14ac:dyDescent="0.25">
      <c r="B165" s="6" t="s">
        <v>106</v>
      </c>
      <c r="C165" s="7"/>
      <c r="D165" s="24"/>
      <c r="E165">
        <v>0</v>
      </c>
    </row>
    <row r="166" spans="2:5" x14ac:dyDescent="0.25">
      <c r="B166" s="5"/>
      <c r="C166" s="3" t="s">
        <v>230</v>
      </c>
      <c r="D166" s="21">
        <v>5</v>
      </c>
      <c r="E166">
        <v>0</v>
      </c>
    </row>
    <row r="167" spans="2:5" x14ac:dyDescent="0.25">
      <c r="B167" s="5"/>
      <c r="C167" s="3" t="s">
        <v>231</v>
      </c>
      <c r="D167" s="22">
        <v>15</v>
      </c>
      <c r="E167">
        <v>0</v>
      </c>
    </row>
    <row r="168" spans="2:5" x14ac:dyDescent="0.25">
      <c r="B168" s="5"/>
      <c r="C168" s="1" t="s">
        <v>39</v>
      </c>
      <c r="D168" s="23">
        <v>15</v>
      </c>
      <c r="E168">
        <v>1</v>
      </c>
    </row>
    <row r="169" spans="2:5" x14ac:dyDescent="0.25">
      <c r="B169" s="6" t="s">
        <v>107</v>
      </c>
      <c r="C169" s="7"/>
      <c r="D169" s="24"/>
      <c r="E169">
        <v>0</v>
      </c>
    </row>
    <row r="170" spans="2:5" x14ac:dyDescent="0.25">
      <c r="B170" s="5"/>
      <c r="C170" s="3" t="s">
        <v>178</v>
      </c>
      <c r="D170" s="25">
        <v>5</v>
      </c>
      <c r="E170">
        <v>0</v>
      </c>
    </row>
    <row r="171" spans="2:5" x14ac:dyDescent="0.25">
      <c r="B171" s="5"/>
      <c r="C171" s="3" t="s">
        <v>179</v>
      </c>
      <c r="D171" s="22">
        <v>15</v>
      </c>
      <c r="E171">
        <v>0</v>
      </c>
    </row>
    <row r="172" spans="2:5" x14ac:dyDescent="0.25">
      <c r="B172" s="5"/>
      <c r="C172" s="1" t="s">
        <v>39</v>
      </c>
      <c r="D172" s="23">
        <v>15</v>
      </c>
      <c r="E172">
        <v>1</v>
      </c>
    </row>
    <row r="173" spans="2:5" x14ac:dyDescent="0.25">
      <c r="B173" s="6" t="s">
        <v>108</v>
      </c>
      <c r="C173" s="7"/>
      <c r="D173" s="24"/>
      <c r="E173">
        <v>0</v>
      </c>
    </row>
    <row r="174" spans="2:5" x14ac:dyDescent="0.25">
      <c r="B174" s="5"/>
      <c r="C174" s="3" t="s">
        <v>111</v>
      </c>
      <c r="D174" s="21">
        <v>10</v>
      </c>
      <c r="E174">
        <v>0</v>
      </c>
    </row>
    <row r="175" spans="2:5" x14ac:dyDescent="0.25">
      <c r="B175" s="5"/>
      <c r="C175" s="3" t="s">
        <v>112</v>
      </c>
      <c r="D175" s="22">
        <v>15</v>
      </c>
      <c r="E175">
        <v>0</v>
      </c>
    </row>
    <row r="176" spans="2:5" x14ac:dyDescent="0.25">
      <c r="B176" s="5"/>
      <c r="C176" s="1" t="s">
        <v>39</v>
      </c>
      <c r="D176" s="23">
        <v>15</v>
      </c>
      <c r="E176">
        <v>1</v>
      </c>
    </row>
    <row r="177" spans="2:5" x14ac:dyDescent="0.25">
      <c r="B177" s="6" t="s">
        <v>113</v>
      </c>
      <c r="C177" s="7"/>
      <c r="D177" s="24"/>
      <c r="E177">
        <v>0</v>
      </c>
    </row>
    <row r="178" spans="2:5" x14ac:dyDescent="0.25">
      <c r="B178" s="5"/>
      <c r="C178" s="3" t="s">
        <v>114</v>
      </c>
      <c r="D178" s="21">
        <v>5</v>
      </c>
      <c r="E178">
        <v>0</v>
      </c>
    </row>
    <row r="179" spans="2:5" x14ac:dyDescent="0.25">
      <c r="B179" s="5"/>
      <c r="C179" s="3" t="s">
        <v>115</v>
      </c>
      <c r="D179" s="22">
        <v>15</v>
      </c>
      <c r="E179">
        <v>0</v>
      </c>
    </row>
    <row r="180" spans="2:5" x14ac:dyDescent="0.25">
      <c r="B180" s="5"/>
      <c r="C180" s="1" t="s">
        <v>39</v>
      </c>
      <c r="D180" s="23">
        <v>15</v>
      </c>
      <c r="E180">
        <v>1</v>
      </c>
    </row>
    <row r="181" spans="2:5" x14ac:dyDescent="0.25">
      <c r="B181" s="6" t="s">
        <v>109</v>
      </c>
      <c r="C181" s="7"/>
      <c r="D181" s="24"/>
      <c r="E181">
        <v>0</v>
      </c>
    </row>
    <row r="182" spans="2:5" x14ac:dyDescent="0.25">
      <c r="B182" s="5"/>
      <c r="C182" s="3" t="s">
        <v>116</v>
      </c>
      <c r="D182" s="21">
        <v>5</v>
      </c>
      <c r="E182">
        <v>0</v>
      </c>
    </row>
    <row r="183" spans="2:5" x14ac:dyDescent="0.25">
      <c r="B183" s="5"/>
      <c r="C183" s="3" t="s">
        <v>117</v>
      </c>
      <c r="D183" s="22">
        <v>15</v>
      </c>
      <c r="E183">
        <v>0</v>
      </c>
    </row>
    <row r="184" spans="2:5" x14ac:dyDescent="0.25">
      <c r="B184" s="5"/>
      <c r="C184" s="1" t="s">
        <v>39</v>
      </c>
      <c r="D184" s="23">
        <v>15</v>
      </c>
      <c r="E184">
        <v>1</v>
      </c>
    </row>
    <row r="185" spans="2:5" x14ac:dyDescent="0.25">
      <c r="B185" s="6" t="s">
        <v>110</v>
      </c>
      <c r="C185" s="7"/>
      <c r="D185" s="24"/>
      <c r="E185">
        <v>0</v>
      </c>
    </row>
    <row r="186" spans="2:5" x14ac:dyDescent="0.25">
      <c r="B186" s="5"/>
      <c r="C186" s="3" t="s">
        <v>118</v>
      </c>
      <c r="D186" s="21">
        <v>5</v>
      </c>
      <c r="E186">
        <v>0</v>
      </c>
    </row>
    <row r="187" spans="2:5" x14ac:dyDescent="0.25">
      <c r="B187" s="5"/>
      <c r="C187" s="3" t="s">
        <v>119</v>
      </c>
      <c r="D187" s="22">
        <v>15</v>
      </c>
      <c r="E187">
        <v>0</v>
      </c>
    </row>
    <row r="188" spans="2:5" x14ac:dyDescent="0.25">
      <c r="B188" s="5"/>
      <c r="C188" s="1" t="s">
        <v>39</v>
      </c>
      <c r="D188" s="23">
        <v>15</v>
      </c>
      <c r="E188">
        <v>1</v>
      </c>
    </row>
    <row r="189" spans="2:5" x14ac:dyDescent="0.25">
      <c r="B189" s="6" t="s">
        <v>120</v>
      </c>
      <c r="C189" s="7"/>
      <c r="D189" s="24"/>
      <c r="E189">
        <v>0</v>
      </c>
    </row>
    <row r="190" spans="2:5" x14ac:dyDescent="0.25">
      <c r="B190" s="5"/>
      <c r="C190" s="3" t="s">
        <v>72</v>
      </c>
      <c r="D190" s="21">
        <v>5</v>
      </c>
      <c r="E190">
        <v>0</v>
      </c>
    </row>
    <row r="191" spans="2:5" x14ac:dyDescent="0.25">
      <c r="B191" s="5"/>
      <c r="C191" s="3" t="s">
        <v>261</v>
      </c>
      <c r="D191" s="21">
        <v>10</v>
      </c>
      <c r="E191">
        <v>0</v>
      </c>
    </row>
    <row r="192" spans="2:5" x14ac:dyDescent="0.25">
      <c r="B192" s="5"/>
      <c r="C192" s="3" t="s">
        <v>262</v>
      </c>
      <c r="D192" s="22">
        <v>15</v>
      </c>
      <c r="E192">
        <v>0</v>
      </c>
    </row>
    <row r="193" spans="2:5" x14ac:dyDescent="0.25">
      <c r="B193" s="5"/>
      <c r="C193" s="1" t="s">
        <v>39</v>
      </c>
      <c r="D193" s="23">
        <v>15</v>
      </c>
      <c r="E193">
        <v>1</v>
      </c>
    </row>
    <row r="194" spans="2:5" x14ac:dyDescent="0.25">
      <c r="B194" s="6" t="s">
        <v>42</v>
      </c>
      <c r="C194" s="7"/>
      <c r="D194" s="24"/>
      <c r="E194">
        <v>0</v>
      </c>
    </row>
    <row r="195" spans="2:5" x14ac:dyDescent="0.25">
      <c r="B195" s="5"/>
      <c r="C195" s="3" t="s">
        <v>297</v>
      </c>
      <c r="D195" s="21">
        <v>5</v>
      </c>
      <c r="E195">
        <v>0</v>
      </c>
    </row>
    <row r="196" spans="2:5" x14ac:dyDescent="0.25">
      <c r="B196" s="5"/>
      <c r="C196" s="3" t="s">
        <v>298</v>
      </c>
      <c r="D196" s="22">
        <v>15</v>
      </c>
      <c r="E196">
        <v>0</v>
      </c>
    </row>
    <row r="197" spans="2:5" x14ac:dyDescent="0.25">
      <c r="B197" s="5"/>
      <c r="C197" s="3" t="s">
        <v>39</v>
      </c>
      <c r="D197" s="23">
        <v>15</v>
      </c>
      <c r="E197">
        <v>1</v>
      </c>
    </row>
    <row r="198" spans="2:5" x14ac:dyDescent="0.25">
      <c r="B198" s="6" t="s">
        <v>121</v>
      </c>
      <c r="C198" s="7"/>
      <c r="D198" s="24"/>
      <c r="E198">
        <v>0</v>
      </c>
    </row>
    <row r="199" spans="2:5" x14ac:dyDescent="0.25">
      <c r="B199" s="5"/>
      <c r="C199" s="3" t="s">
        <v>147</v>
      </c>
      <c r="D199" s="25">
        <v>5</v>
      </c>
      <c r="E199">
        <v>0</v>
      </c>
    </row>
    <row r="200" spans="2:5" x14ac:dyDescent="0.25">
      <c r="B200" s="5"/>
      <c r="C200" s="3" t="s">
        <v>148</v>
      </c>
      <c r="D200" s="30">
        <v>15</v>
      </c>
      <c r="E200">
        <v>0</v>
      </c>
    </row>
    <row r="201" spans="2:5" ht="15.75" thickBot="1" x14ac:dyDescent="0.3">
      <c r="B201" s="5"/>
      <c r="C201" s="1" t="s">
        <v>39</v>
      </c>
      <c r="D201" s="23">
        <v>15</v>
      </c>
      <c r="E201">
        <v>1</v>
      </c>
    </row>
    <row r="202" spans="2:5" ht="15.75" thickBot="1" x14ac:dyDescent="0.3">
      <c r="B202" s="9" t="s">
        <v>30</v>
      </c>
      <c r="C202" s="2"/>
      <c r="D202" s="12"/>
      <c r="E202">
        <v>0</v>
      </c>
    </row>
    <row r="203" spans="2:5" x14ac:dyDescent="0.25">
      <c r="B203" s="16" t="s">
        <v>13</v>
      </c>
      <c r="C203" s="17"/>
      <c r="D203" s="20"/>
      <c r="E203">
        <v>0</v>
      </c>
    </row>
    <row r="204" spans="2:5" x14ac:dyDescent="0.25">
      <c r="B204" s="5"/>
      <c r="C204" s="3" t="s">
        <v>14</v>
      </c>
      <c r="D204" s="21">
        <v>5</v>
      </c>
      <c r="E204">
        <v>0</v>
      </c>
    </row>
    <row r="205" spans="2:5" x14ac:dyDescent="0.25">
      <c r="B205" s="5"/>
      <c r="C205" s="3" t="s">
        <v>8</v>
      </c>
      <c r="D205" s="30">
        <v>15</v>
      </c>
      <c r="E205">
        <v>0</v>
      </c>
    </row>
    <row r="206" spans="2:5" x14ac:dyDescent="0.25">
      <c r="B206" s="6" t="s">
        <v>122</v>
      </c>
      <c r="C206" s="7"/>
      <c r="D206" s="24"/>
      <c r="E206">
        <v>0</v>
      </c>
    </row>
    <row r="207" spans="2:5" x14ac:dyDescent="0.25">
      <c r="B207" s="5"/>
      <c r="C207" s="3" t="s">
        <v>234</v>
      </c>
      <c r="D207" s="21">
        <v>5</v>
      </c>
      <c r="E207">
        <v>0</v>
      </c>
    </row>
    <row r="208" spans="2:5" x14ac:dyDescent="0.25">
      <c r="B208" s="5"/>
      <c r="C208" s="3" t="s">
        <v>236</v>
      </c>
      <c r="D208" s="21">
        <v>10</v>
      </c>
      <c r="E208">
        <v>0</v>
      </c>
    </row>
    <row r="209" spans="2:5" x14ac:dyDescent="0.25">
      <c r="B209" s="5"/>
      <c r="C209" s="3" t="s">
        <v>235</v>
      </c>
      <c r="D209" s="22">
        <v>15</v>
      </c>
      <c r="E209">
        <v>0</v>
      </c>
    </row>
    <row r="210" spans="2:5" x14ac:dyDescent="0.25">
      <c r="B210" s="5"/>
      <c r="C210" s="1" t="s">
        <v>39</v>
      </c>
      <c r="D210" s="23">
        <v>15</v>
      </c>
      <c r="E210">
        <v>1</v>
      </c>
    </row>
    <row r="211" spans="2:5" x14ac:dyDescent="0.25">
      <c r="B211" s="6" t="s">
        <v>73</v>
      </c>
      <c r="C211" s="7"/>
      <c r="D211" s="24"/>
      <c r="E211">
        <v>0</v>
      </c>
    </row>
    <row r="212" spans="2:5" x14ac:dyDescent="0.25">
      <c r="B212" s="5"/>
      <c r="C212" s="3" t="s">
        <v>180</v>
      </c>
      <c r="D212" s="21">
        <v>5</v>
      </c>
      <c r="E212">
        <v>0</v>
      </c>
    </row>
    <row r="213" spans="2:5" x14ac:dyDescent="0.25">
      <c r="B213" s="5"/>
      <c r="C213" s="3" t="s">
        <v>181</v>
      </c>
      <c r="D213" s="21">
        <v>10</v>
      </c>
      <c r="E213">
        <v>0</v>
      </c>
    </row>
    <row r="214" spans="2:5" x14ac:dyDescent="0.25">
      <c r="B214" s="5"/>
      <c r="C214" s="3" t="s">
        <v>182</v>
      </c>
      <c r="D214" s="22">
        <v>15</v>
      </c>
      <c r="E214">
        <v>0</v>
      </c>
    </row>
    <row r="215" spans="2:5" x14ac:dyDescent="0.25">
      <c r="B215" s="5"/>
      <c r="C215" s="1" t="s">
        <v>39</v>
      </c>
      <c r="D215" s="23">
        <v>15</v>
      </c>
      <c r="E215">
        <v>1</v>
      </c>
    </row>
    <row r="216" spans="2:5" x14ac:dyDescent="0.25">
      <c r="B216" s="6" t="s">
        <v>74</v>
      </c>
      <c r="C216" s="7"/>
      <c r="D216" s="24"/>
      <c r="E216">
        <v>0</v>
      </c>
    </row>
    <row r="217" spans="2:5" x14ac:dyDescent="0.25">
      <c r="B217" s="5"/>
      <c r="C217" s="3" t="s">
        <v>149</v>
      </c>
      <c r="D217" s="25">
        <v>5</v>
      </c>
      <c r="E217">
        <v>0</v>
      </c>
    </row>
    <row r="218" spans="2:5" x14ac:dyDescent="0.25">
      <c r="B218" s="5"/>
      <c r="C218" s="3" t="s">
        <v>150</v>
      </c>
      <c r="D218" s="30">
        <v>15</v>
      </c>
      <c r="E218">
        <v>0</v>
      </c>
    </row>
    <row r="219" spans="2:5" x14ac:dyDescent="0.25">
      <c r="B219" s="5"/>
      <c r="C219" s="1" t="s">
        <v>39</v>
      </c>
      <c r="D219" s="23">
        <v>15</v>
      </c>
      <c r="E219">
        <v>1</v>
      </c>
    </row>
    <row r="220" spans="2:5" x14ac:dyDescent="0.25">
      <c r="B220" s="6" t="s">
        <v>44</v>
      </c>
      <c r="C220" s="7"/>
      <c r="D220" s="24"/>
      <c r="E220">
        <v>0</v>
      </c>
    </row>
    <row r="221" spans="2:5" x14ac:dyDescent="0.25">
      <c r="B221" s="5"/>
      <c r="C221" s="3" t="s">
        <v>153</v>
      </c>
      <c r="D221" s="21">
        <v>5</v>
      </c>
      <c r="E221">
        <v>0</v>
      </c>
    </row>
    <row r="222" spans="2:5" x14ac:dyDescent="0.25">
      <c r="B222" s="5"/>
      <c r="C222" s="3" t="s">
        <v>151</v>
      </c>
      <c r="D222" s="21">
        <v>10</v>
      </c>
      <c r="E222">
        <v>0</v>
      </c>
    </row>
    <row r="223" spans="2:5" x14ac:dyDescent="0.25">
      <c r="B223" s="5"/>
      <c r="C223" s="3" t="s">
        <v>152</v>
      </c>
      <c r="D223" s="22">
        <v>15</v>
      </c>
      <c r="E223">
        <v>0</v>
      </c>
    </row>
    <row r="224" spans="2:5" x14ac:dyDescent="0.25">
      <c r="B224" s="5"/>
      <c r="C224" s="3" t="s">
        <v>40</v>
      </c>
      <c r="D224" s="23">
        <v>15</v>
      </c>
      <c r="E224">
        <v>1</v>
      </c>
    </row>
    <row r="225" spans="2:5" x14ac:dyDescent="0.25">
      <c r="B225" s="6" t="s">
        <v>237</v>
      </c>
      <c r="C225" s="7"/>
      <c r="D225" s="24"/>
      <c r="E225">
        <v>0</v>
      </c>
    </row>
    <row r="226" spans="2:5" x14ac:dyDescent="0.25">
      <c r="B226" s="5"/>
      <c r="C226" s="3" t="s">
        <v>32</v>
      </c>
      <c r="D226" s="21">
        <v>5</v>
      </c>
      <c r="E226">
        <v>0</v>
      </c>
    </row>
    <row r="227" spans="2:5" x14ac:dyDescent="0.25">
      <c r="B227" s="5"/>
      <c r="C227" s="3" t="s">
        <v>31</v>
      </c>
      <c r="D227" s="22">
        <v>15</v>
      </c>
      <c r="E227">
        <v>0</v>
      </c>
    </row>
    <row r="228" spans="2:5" x14ac:dyDescent="0.25">
      <c r="B228" s="5"/>
      <c r="C228" s="1" t="s">
        <v>39</v>
      </c>
      <c r="D228" s="23">
        <v>15</v>
      </c>
      <c r="E228">
        <v>1</v>
      </c>
    </row>
    <row r="229" spans="2:5" x14ac:dyDescent="0.25">
      <c r="B229" s="6" t="s">
        <v>123</v>
      </c>
      <c r="C229" s="7"/>
      <c r="D229" s="24"/>
      <c r="E229">
        <v>0</v>
      </c>
    </row>
    <row r="230" spans="2:5" x14ac:dyDescent="0.25">
      <c r="B230" s="5"/>
      <c r="C230" s="3" t="s">
        <v>183</v>
      </c>
      <c r="D230" s="21">
        <v>5</v>
      </c>
      <c r="E230">
        <v>0</v>
      </c>
    </row>
    <row r="231" spans="2:5" x14ac:dyDescent="0.25">
      <c r="B231" s="5"/>
      <c r="C231" s="3" t="s">
        <v>184</v>
      </c>
      <c r="D231" s="22">
        <v>15</v>
      </c>
      <c r="E231">
        <v>0</v>
      </c>
    </row>
    <row r="232" spans="2:5" x14ac:dyDescent="0.25">
      <c r="B232" s="5"/>
      <c r="C232" s="1" t="s">
        <v>39</v>
      </c>
      <c r="D232" s="23">
        <v>15</v>
      </c>
      <c r="E232">
        <v>1</v>
      </c>
    </row>
    <row r="233" spans="2:5" x14ac:dyDescent="0.25">
      <c r="B233" s="6" t="s">
        <v>38</v>
      </c>
      <c r="C233" s="7"/>
      <c r="D233" s="24"/>
      <c r="E233">
        <v>0</v>
      </c>
    </row>
    <row r="234" spans="2:5" x14ac:dyDescent="0.25">
      <c r="B234" s="5"/>
      <c r="C234" s="3" t="s">
        <v>125</v>
      </c>
      <c r="D234" s="21">
        <v>5</v>
      </c>
      <c r="E234">
        <v>0</v>
      </c>
    </row>
    <row r="235" spans="2:5" x14ac:dyDescent="0.25">
      <c r="B235" s="5"/>
      <c r="C235" s="3" t="s">
        <v>126</v>
      </c>
      <c r="D235" s="22">
        <v>15</v>
      </c>
      <c r="E235">
        <v>0</v>
      </c>
    </row>
    <row r="236" spans="2:5" x14ac:dyDescent="0.25">
      <c r="B236" s="5"/>
      <c r="C236" s="1" t="s">
        <v>39</v>
      </c>
      <c r="D236" s="23">
        <v>15</v>
      </c>
      <c r="E236">
        <v>1</v>
      </c>
    </row>
    <row r="237" spans="2:5" x14ac:dyDescent="0.25">
      <c r="B237" s="6" t="s">
        <v>75</v>
      </c>
      <c r="C237" s="7"/>
      <c r="D237" s="24"/>
      <c r="E237">
        <v>0</v>
      </c>
    </row>
    <row r="238" spans="2:5" x14ac:dyDescent="0.25">
      <c r="B238" s="5"/>
      <c r="C238" s="3" t="s">
        <v>45</v>
      </c>
      <c r="D238" s="21">
        <v>5</v>
      </c>
      <c r="E238">
        <v>0</v>
      </c>
    </row>
    <row r="239" spans="2:5" x14ac:dyDescent="0.25">
      <c r="B239" s="5"/>
      <c r="C239" s="3" t="s">
        <v>46</v>
      </c>
      <c r="D239" s="21">
        <v>10</v>
      </c>
      <c r="E239">
        <v>0</v>
      </c>
    </row>
    <row r="240" spans="2:5" x14ac:dyDescent="0.25">
      <c r="B240" s="5"/>
      <c r="C240" s="3" t="s">
        <v>47</v>
      </c>
      <c r="D240" s="22">
        <v>15</v>
      </c>
      <c r="E240">
        <v>0</v>
      </c>
    </row>
    <row r="241" spans="2:5" x14ac:dyDescent="0.25">
      <c r="B241" s="5"/>
      <c r="C241" s="1" t="s">
        <v>39</v>
      </c>
      <c r="D241" s="23">
        <v>15</v>
      </c>
      <c r="E241">
        <v>1</v>
      </c>
    </row>
    <row r="242" spans="2:5" x14ac:dyDescent="0.25">
      <c r="B242" s="6" t="s">
        <v>124</v>
      </c>
      <c r="C242" s="7"/>
      <c r="D242" s="24"/>
      <c r="E242">
        <v>0</v>
      </c>
    </row>
    <row r="243" spans="2:5" x14ac:dyDescent="0.25">
      <c r="B243" s="5"/>
      <c r="C243" s="3" t="s">
        <v>127</v>
      </c>
      <c r="D243" s="21">
        <v>5</v>
      </c>
      <c r="E243">
        <v>0</v>
      </c>
    </row>
    <row r="244" spans="2:5" x14ac:dyDescent="0.25">
      <c r="B244" s="5"/>
      <c r="C244" s="3" t="s">
        <v>128</v>
      </c>
      <c r="D244" s="22">
        <v>15</v>
      </c>
      <c r="E244">
        <v>0</v>
      </c>
    </row>
    <row r="245" spans="2:5" ht="15.75" thickBot="1" x14ac:dyDescent="0.3">
      <c r="B245" s="8"/>
      <c r="C245" s="4" t="s">
        <v>39</v>
      </c>
      <c r="D245" s="32">
        <v>15</v>
      </c>
      <c r="E245">
        <v>1</v>
      </c>
    </row>
    <row r="246" spans="2:5" x14ac:dyDescent="0.25">
      <c r="E246">
        <f>SUM(E28:E245)</f>
        <v>45</v>
      </c>
    </row>
  </sheetData>
  <sheetProtection algorithmName="SHA-512" hashValue="DaW40buIJ+8QfF++FxWfUHs03ZLPt1FEIt+Eg1iiZfleIIzqknWWhsqWGZ8LQDNhjDOFM5oX/E6E6nFBbEDktQ==" saltValue="tGcGeXGfvtymP54zaKv1n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17"/>
  <sheetViews>
    <sheetView view="pageBreakPreview" zoomScale="80" zoomScaleNormal="80" zoomScaleSheetLayoutView="80" workbookViewId="0">
      <selection activeCell="B13" sqref="B13:D13"/>
    </sheetView>
  </sheetViews>
  <sheetFormatPr baseColWidth="10" defaultRowHeight="14.25" outlineLevelRow="1" x14ac:dyDescent="0.25"/>
  <cols>
    <col min="1" max="1" width="1.7109375" style="39" customWidth="1"/>
    <col min="2" max="4" width="12.7109375" style="39" customWidth="1"/>
    <col min="5" max="5" width="16.28515625" style="39" customWidth="1"/>
    <col min="6" max="8" width="12.7109375" style="39" customWidth="1"/>
    <col min="9" max="9" width="12.28515625" style="39" customWidth="1"/>
    <col min="10" max="10" width="12.7109375" style="39" customWidth="1"/>
    <col min="11" max="11" width="20.7109375" style="39" customWidth="1"/>
    <col min="12" max="12" width="6.140625" style="40" hidden="1" customWidth="1"/>
    <col min="13" max="13" width="18.5703125" style="40" customWidth="1"/>
    <col min="14" max="14" width="22.7109375" style="171" customWidth="1"/>
    <col min="15" max="15" width="2.85546875" style="39" customWidth="1"/>
    <col min="16" max="16" width="11.42578125" style="39" hidden="1" customWidth="1"/>
    <col min="17" max="17" width="22.28515625" style="39" hidden="1" customWidth="1"/>
    <col min="18" max="18" width="17.7109375" style="39" hidden="1" customWidth="1"/>
    <col min="19" max="19" width="13.140625" style="39" hidden="1" customWidth="1"/>
    <col min="20" max="20" width="12.85546875" style="39" hidden="1" customWidth="1"/>
    <col min="21" max="23" width="16.42578125" style="39" hidden="1" customWidth="1"/>
    <col min="24" max="32" width="11.42578125" style="39" hidden="1" customWidth="1"/>
    <col min="33" max="33" width="22.28515625" style="39" hidden="1" customWidth="1"/>
    <col min="34" max="34" width="11.42578125" style="39" customWidth="1"/>
    <col min="35" max="16384" width="11.42578125" style="39"/>
  </cols>
  <sheetData>
    <row r="1" spans="2:33" ht="9" customHeight="1" thickBot="1" x14ac:dyDescent="0.3"/>
    <row r="2" spans="2:33" ht="69.95" customHeight="1" thickBot="1" x14ac:dyDescent="0.3">
      <c r="B2" s="243" t="s">
        <v>291</v>
      </c>
      <c r="C2" s="244"/>
      <c r="D2" s="244"/>
      <c r="E2" s="244"/>
      <c r="F2" s="244"/>
      <c r="G2" s="244"/>
      <c r="H2" s="244"/>
      <c r="I2" s="244"/>
      <c r="J2" s="244"/>
      <c r="K2" s="244"/>
      <c r="L2" s="244"/>
      <c r="M2" s="244"/>
      <c r="N2" s="245"/>
    </row>
    <row r="3" spans="2:33" ht="15" customHeight="1" thickBot="1" x14ac:dyDescent="0.3">
      <c r="B3" s="213" t="s">
        <v>33</v>
      </c>
      <c r="C3" s="214"/>
      <c r="D3" s="214"/>
      <c r="E3" s="214"/>
      <c r="F3" s="214"/>
      <c r="G3" s="214"/>
      <c r="H3" s="214"/>
      <c r="I3" s="214"/>
      <c r="J3" s="214"/>
      <c r="K3" s="214"/>
      <c r="L3" s="214"/>
      <c r="M3" s="204"/>
      <c r="N3" s="176" t="s">
        <v>216</v>
      </c>
    </row>
    <row r="4" spans="2:33" ht="15" x14ac:dyDescent="0.25">
      <c r="B4" s="215" t="s">
        <v>0</v>
      </c>
      <c r="C4" s="216"/>
      <c r="D4" s="216"/>
      <c r="E4" s="251"/>
      <c r="F4" s="251"/>
      <c r="G4" s="251"/>
      <c r="H4" s="251"/>
      <c r="I4" s="251"/>
      <c r="J4" s="251"/>
      <c r="K4" s="251"/>
      <c r="L4" s="251"/>
      <c r="M4" s="251"/>
      <c r="N4" s="172"/>
    </row>
    <row r="5" spans="2:33" ht="15.75" thickBot="1" x14ac:dyDescent="0.3">
      <c r="B5" s="207" t="s">
        <v>1</v>
      </c>
      <c r="C5" s="208"/>
      <c r="D5" s="208"/>
      <c r="E5" s="178"/>
      <c r="F5" s="178"/>
      <c r="G5" s="178"/>
      <c r="H5" s="178"/>
      <c r="I5" s="178"/>
      <c r="J5" s="178"/>
      <c r="K5" s="178"/>
      <c r="L5" s="178"/>
      <c r="M5" s="178"/>
      <c r="N5" s="173"/>
    </row>
    <row r="6" spans="2:33" ht="15.75" thickBot="1" x14ac:dyDescent="0.3">
      <c r="B6" s="207" t="s">
        <v>2</v>
      </c>
      <c r="C6" s="208"/>
      <c r="D6" s="208"/>
      <c r="E6" s="178"/>
      <c r="F6" s="178"/>
      <c r="G6" s="178"/>
      <c r="H6" s="178"/>
      <c r="I6" s="178"/>
      <c r="J6" s="178"/>
      <c r="K6" s="178"/>
      <c r="L6" s="178"/>
      <c r="M6" s="178"/>
      <c r="N6" s="173"/>
      <c r="Q6" s="41" t="s">
        <v>84</v>
      </c>
      <c r="R6" s="42" t="s">
        <v>85</v>
      </c>
      <c r="S6" s="42" t="s">
        <v>86</v>
      </c>
      <c r="T6" s="42" t="s">
        <v>129</v>
      </c>
      <c r="U6" s="43" t="s">
        <v>130</v>
      </c>
      <c r="V6" s="164"/>
      <c r="W6" s="164"/>
      <c r="X6" s="44">
        <v>5</v>
      </c>
      <c r="Y6" s="45">
        <v>10</v>
      </c>
      <c r="Z6" s="46">
        <v>15</v>
      </c>
      <c r="AA6" s="44">
        <v>5</v>
      </c>
      <c r="AB6" s="45">
        <v>10</v>
      </c>
      <c r="AC6" s="47">
        <v>15</v>
      </c>
      <c r="AD6" s="196" t="s">
        <v>133</v>
      </c>
      <c r="AE6" s="197"/>
      <c r="AF6" s="45" t="s">
        <v>132</v>
      </c>
      <c r="AG6" s="47" t="s">
        <v>140</v>
      </c>
    </row>
    <row r="7" spans="2:33" ht="18" outlineLevel="1" x14ac:dyDescent="0.25">
      <c r="B7" s="207" t="s">
        <v>3</v>
      </c>
      <c r="C7" s="208"/>
      <c r="D7" s="208"/>
      <c r="E7" s="178"/>
      <c r="F7" s="178"/>
      <c r="G7" s="178"/>
      <c r="H7" s="178"/>
      <c r="I7" s="178"/>
      <c r="J7" s="178"/>
      <c r="K7" s="178"/>
      <c r="L7" s="178"/>
      <c r="M7" s="178"/>
      <c r="N7" s="173"/>
      <c r="Q7" s="48" t="s">
        <v>81</v>
      </c>
      <c r="R7" s="49">
        <v>27</v>
      </c>
      <c r="S7" s="50">
        <f>($S$10*R7/$R$10)*100</f>
        <v>57.446808510638306</v>
      </c>
      <c r="T7" s="51">
        <v>60</v>
      </c>
      <c r="U7" s="52">
        <f>T7/R7</f>
        <v>2.2222222222222223</v>
      </c>
      <c r="V7" s="50">
        <v>26</v>
      </c>
      <c r="W7" s="52">
        <f>T7/V7</f>
        <v>2.3076923076923075</v>
      </c>
      <c r="X7" s="53">
        <f>$U$7*$R$11*5</f>
        <v>277.77777777777777</v>
      </c>
      <c r="Y7" s="54">
        <f>$U$7*$R$11*10</f>
        <v>555.55555555555554</v>
      </c>
      <c r="Z7" s="55">
        <f>$U$7*$R$11*15</f>
        <v>833.33333333333337</v>
      </c>
      <c r="AA7" s="53">
        <f>$U$7*$R$7*5</f>
        <v>300</v>
      </c>
      <c r="AB7" s="54">
        <f>$U$7*$R$7*10</f>
        <v>600</v>
      </c>
      <c r="AC7" s="56">
        <f>$U$7*$R$7*15</f>
        <v>900</v>
      </c>
      <c r="AD7" s="57" t="s">
        <v>134</v>
      </c>
      <c r="AE7" s="57" t="s">
        <v>134</v>
      </c>
      <c r="AF7" s="58" t="s">
        <v>137</v>
      </c>
      <c r="AG7" s="59" t="s">
        <v>263</v>
      </c>
    </row>
    <row r="8" spans="2:33" ht="18" outlineLevel="1" x14ac:dyDescent="0.25">
      <c r="B8" s="207" t="s">
        <v>217</v>
      </c>
      <c r="C8" s="208"/>
      <c r="D8" s="208"/>
      <c r="E8" s="178"/>
      <c r="F8" s="178"/>
      <c r="G8" s="178"/>
      <c r="H8" s="178"/>
      <c r="I8" s="178"/>
      <c r="J8" s="178"/>
      <c r="K8" s="178"/>
      <c r="L8" s="178"/>
      <c r="M8" s="178"/>
      <c r="N8" s="173"/>
      <c r="Q8" s="60" t="s">
        <v>82</v>
      </c>
      <c r="R8" s="61">
        <v>10</v>
      </c>
      <c r="S8" s="62">
        <f>($S$10*R8/$R$10)*100</f>
        <v>21.276595744680851</v>
      </c>
      <c r="T8" s="63">
        <v>20</v>
      </c>
      <c r="U8" s="64">
        <f>T8/R8</f>
        <v>2</v>
      </c>
      <c r="V8" s="50">
        <v>9</v>
      </c>
      <c r="W8" s="52">
        <f t="shared" ref="W8:W9" si="0">T8/V8</f>
        <v>2.2222222222222223</v>
      </c>
      <c r="X8" s="65">
        <f>$U$8*$R$12*5</f>
        <v>120</v>
      </c>
      <c r="Y8" s="66">
        <f>$U$8*$R$12*10</f>
        <v>240</v>
      </c>
      <c r="Z8" s="67">
        <f>$U$8*$R$12*15</f>
        <v>360</v>
      </c>
      <c r="AA8" s="65">
        <f>$U$8*$R$8*5</f>
        <v>100</v>
      </c>
      <c r="AB8" s="66">
        <f>$U$8*$R$8*10</f>
        <v>200</v>
      </c>
      <c r="AC8" s="68">
        <f>$U$8*$R$8*15</f>
        <v>300</v>
      </c>
      <c r="AD8" s="69" t="s">
        <v>135</v>
      </c>
      <c r="AE8" s="69" t="s">
        <v>157</v>
      </c>
      <c r="AF8" s="70" t="s">
        <v>138</v>
      </c>
      <c r="AG8" s="71" t="s">
        <v>191</v>
      </c>
    </row>
    <row r="9" spans="2:33" ht="18" outlineLevel="1" x14ac:dyDescent="0.25">
      <c r="B9" s="207" t="s">
        <v>4</v>
      </c>
      <c r="C9" s="208"/>
      <c r="D9" s="208"/>
      <c r="E9" s="252"/>
      <c r="F9" s="252"/>
      <c r="G9" s="252"/>
      <c r="H9" s="252"/>
      <c r="I9" s="252"/>
      <c r="J9" s="252"/>
      <c r="K9" s="252"/>
      <c r="L9" s="252"/>
      <c r="M9" s="252"/>
      <c r="N9" s="173"/>
      <c r="Q9" s="60" t="s">
        <v>83</v>
      </c>
      <c r="R9" s="61">
        <v>10</v>
      </c>
      <c r="S9" s="62">
        <f>($S$10*R9/$R$10)*100</f>
        <v>21.276595744680851</v>
      </c>
      <c r="T9" s="63">
        <v>20</v>
      </c>
      <c r="U9" s="64">
        <f>T9/R9</f>
        <v>2</v>
      </c>
      <c r="V9" s="50">
        <v>9</v>
      </c>
      <c r="W9" s="52">
        <f t="shared" si="0"/>
        <v>2.2222222222222223</v>
      </c>
      <c r="X9" s="65">
        <f>$U$9*$R$13*5</f>
        <v>100</v>
      </c>
      <c r="Y9" s="66">
        <f>$U$9*$R$13*10</f>
        <v>200</v>
      </c>
      <c r="Z9" s="67">
        <f>$U$9*$R$13*15</f>
        <v>300</v>
      </c>
      <c r="AA9" s="65">
        <f>$U$9*$R$9*5</f>
        <v>100</v>
      </c>
      <c r="AB9" s="66">
        <f>$U$9*$R$9*10</f>
        <v>200</v>
      </c>
      <c r="AC9" s="68">
        <f>$U$9*$R$9*15</f>
        <v>300</v>
      </c>
      <c r="AD9" s="69" t="s">
        <v>136</v>
      </c>
      <c r="AE9" s="69" t="s">
        <v>158</v>
      </c>
      <c r="AF9" s="70" t="s">
        <v>139</v>
      </c>
      <c r="AG9" s="71" t="s">
        <v>264</v>
      </c>
    </row>
    <row r="10" spans="2:33" ht="93" customHeight="1" thickBot="1" x14ac:dyDescent="0.3">
      <c r="B10" s="207" t="s">
        <v>5</v>
      </c>
      <c r="C10" s="208"/>
      <c r="D10" s="208"/>
      <c r="E10" s="250"/>
      <c r="F10" s="250"/>
      <c r="G10" s="250"/>
      <c r="H10" s="250"/>
      <c r="I10" s="250"/>
      <c r="J10" s="250"/>
      <c r="K10" s="250"/>
      <c r="L10" s="250"/>
      <c r="M10" s="250"/>
      <c r="N10" s="173"/>
      <c r="Q10" s="72" t="s">
        <v>80</v>
      </c>
      <c r="R10" s="73">
        <f>SUM(R7:R9)</f>
        <v>47</v>
      </c>
      <c r="S10" s="74">
        <v>1</v>
      </c>
      <c r="T10" s="75">
        <v>100</v>
      </c>
      <c r="U10" s="76"/>
      <c r="V10" s="166">
        <f>SUM(V7:V9)</f>
        <v>44</v>
      </c>
      <c r="W10" s="165"/>
      <c r="X10" s="77">
        <f>SUM(X7:X9)</f>
        <v>497.77777777777777</v>
      </c>
      <c r="Y10" s="78">
        <f t="shared" ref="Y10:Z10" si="1">SUM(Y7:Y9)</f>
        <v>995.55555555555554</v>
      </c>
      <c r="Z10" s="79">
        <f t="shared" si="1"/>
        <v>1493.3333333333335</v>
      </c>
      <c r="AA10" s="77">
        <f>SUM(AA7:AA9)</f>
        <v>500</v>
      </c>
      <c r="AB10" s="78">
        <f t="shared" ref="AB10:AC10" si="2">SUM(AB7:AB9)</f>
        <v>1000</v>
      </c>
      <c r="AC10" s="80">
        <f t="shared" si="2"/>
        <v>1500</v>
      </c>
      <c r="AD10" s="81"/>
      <c r="AE10" s="81"/>
      <c r="AF10" s="82"/>
      <c r="AG10" s="83"/>
    </row>
    <row r="11" spans="2:33" ht="18.75" thickBot="1" x14ac:dyDescent="0.3">
      <c r="B11" s="207" t="s">
        <v>6</v>
      </c>
      <c r="C11" s="208"/>
      <c r="D11" s="208"/>
      <c r="E11" s="178"/>
      <c r="F11" s="178"/>
      <c r="G11" s="178"/>
      <c r="H11" s="178"/>
      <c r="I11" s="178"/>
      <c r="J11" s="178"/>
      <c r="K11" s="178"/>
      <c r="L11" s="178"/>
      <c r="M11" s="178"/>
      <c r="N11" s="173"/>
      <c r="Q11" s="193" t="s">
        <v>156</v>
      </c>
      <c r="R11" s="49">
        <v>25</v>
      </c>
      <c r="S11" s="49">
        <f>R11*U7</f>
        <v>55.555555555555557</v>
      </c>
      <c r="T11" s="49">
        <v>23</v>
      </c>
      <c r="U11" s="167">
        <f>T11*W7</f>
        <v>53.076923076923073</v>
      </c>
      <c r="X11" s="44">
        <v>5</v>
      </c>
      <c r="Y11" s="45">
        <v>10</v>
      </c>
      <c r="Z11" s="46">
        <v>15</v>
      </c>
      <c r="AA11" s="44">
        <v>5</v>
      </c>
      <c r="AB11" s="45">
        <v>10</v>
      </c>
      <c r="AC11" s="47">
        <v>15</v>
      </c>
    </row>
    <row r="12" spans="2:33" ht="18" x14ac:dyDescent="0.25">
      <c r="B12" s="207" t="s">
        <v>43</v>
      </c>
      <c r="C12" s="208"/>
      <c r="D12" s="208"/>
      <c r="E12" s="178"/>
      <c r="F12" s="178"/>
      <c r="G12" s="178"/>
      <c r="H12" s="178"/>
      <c r="I12" s="178"/>
      <c r="J12" s="178"/>
      <c r="K12" s="178"/>
      <c r="L12" s="178"/>
      <c r="M12" s="178"/>
      <c r="N12" s="174"/>
      <c r="Q12" s="194"/>
      <c r="R12" s="49">
        <v>12</v>
      </c>
      <c r="S12" s="49">
        <f>R12*U8</f>
        <v>24</v>
      </c>
      <c r="T12" s="49">
        <v>12</v>
      </c>
      <c r="U12" s="167">
        <f>T12*W8</f>
        <v>26.666666666666668</v>
      </c>
      <c r="X12" s="53">
        <f>$W$7*$T$11*5</f>
        <v>265.38461538461536</v>
      </c>
      <c r="Y12" s="54">
        <f>$W$7*$T$11*10</f>
        <v>530.76923076923072</v>
      </c>
      <c r="Z12" s="55">
        <f>$W$7*$T$11*15</f>
        <v>796.15384615384608</v>
      </c>
      <c r="AA12" s="53">
        <f>$W$7*$V$7*5</f>
        <v>299.99999999999994</v>
      </c>
      <c r="AB12" s="54">
        <f>$W$7*$V$7*10</f>
        <v>599.99999999999989</v>
      </c>
      <c r="AC12" s="56">
        <f>$W$7*$V$7*15</f>
        <v>899.99999999999989</v>
      </c>
    </row>
    <row r="13" spans="2:33" ht="18" x14ac:dyDescent="0.25">
      <c r="B13" s="207" t="s">
        <v>215</v>
      </c>
      <c r="C13" s="208"/>
      <c r="D13" s="208"/>
      <c r="E13" s="178"/>
      <c r="F13" s="178"/>
      <c r="G13" s="178"/>
      <c r="H13" s="178"/>
      <c r="I13" s="178"/>
      <c r="J13" s="178"/>
      <c r="K13" s="178"/>
      <c r="L13" s="178"/>
      <c r="M13" s="178"/>
      <c r="N13" s="174"/>
      <c r="Q13" s="194"/>
      <c r="R13" s="49">
        <v>10</v>
      </c>
      <c r="S13" s="49">
        <f>R13*U9</f>
        <v>20</v>
      </c>
      <c r="T13" s="49">
        <v>9</v>
      </c>
      <c r="U13" s="49">
        <f>T13*W9</f>
        <v>20</v>
      </c>
      <c r="X13" s="65">
        <f>$W$8*$T$12*5</f>
        <v>133.33333333333334</v>
      </c>
      <c r="Y13" s="66">
        <f>$W$8*$T$12*10</f>
        <v>266.66666666666669</v>
      </c>
      <c r="Z13" s="67">
        <f>$W$8*$T$12*15</f>
        <v>400</v>
      </c>
      <c r="AA13" s="65">
        <f>$W$8*$V$8*5</f>
        <v>100</v>
      </c>
      <c r="AB13" s="66">
        <f>$W$8*$V$8*10</f>
        <v>200</v>
      </c>
      <c r="AC13" s="68">
        <f>$W$8*$V$8*15</f>
        <v>300</v>
      </c>
    </row>
    <row r="14" spans="2:33" ht="18.75" thickBot="1" x14ac:dyDescent="0.3">
      <c r="B14" s="207" t="s">
        <v>7</v>
      </c>
      <c r="C14" s="208"/>
      <c r="D14" s="208"/>
      <c r="E14" s="178"/>
      <c r="F14" s="178"/>
      <c r="G14" s="178"/>
      <c r="H14" s="178"/>
      <c r="I14" s="178"/>
      <c r="J14" s="178"/>
      <c r="K14" s="178"/>
      <c r="L14" s="178"/>
      <c r="M14" s="178"/>
      <c r="N14" s="174"/>
      <c r="Q14" s="195"/>
      <c r="R14" s="49">
        <f>SUM(R11:R13)</f>
        <v>47</v>
      </c>
      <c r="S14" s="50">
        <f>SUM(S11:S13)</f>
        <v>99.555555555555557</v>
      </c>
      <c r="T14" s="49">
        <f>SUM(T11:T13)</f>
        <v>44</v>
      </c>
      <c r="U14" s="50">
        <f>SUM(U11:U13)</f>
        <v>99.743589743589737</v>
      </c>
      <c r="X14" s="65">
        <f>$W$9*$T$13*5</f>
        <v>100</v>
      </c>
      <c r="Y14" s="66">
        <f>$W$9*$T$13*10</f>
        <v>200</v>
      </c>
      <c r="Z14" s="67">
        <f>$W$9*$T$13*15</f>
        <v>300</v>
      </c>
      <c r="AA14" s="65">
        <f>$W$9*$V$9*5</f>
        <v>100</v>
      </c>
      <c r="AB14" s="66">
        <f>$W$9*$V$9*10</f>
        <v>200</v>
      </c>
      <c r="AC14" s="68">
        <f>$W$9*$V$9*15</f>
        <v>300</v>
      </c>
    </row>
    <row r="15" spans="2:33" ht="15.75" thickBot="1" x14ac:dyDescent="0.3">
      <c r="B15" s="253" t="s">
        <v>51</v>
      </c>
      <c r="C15" s="254"/>
      <c r="D15" s="254"/>
      <c r="E15" s="249"/>
      <c r="F15" s="249"/>
      <c r="G15" s="249"/>
      <c r="H15" s="249"/>
      <c r="I15" s="249"/>
      <c r="J15" s="249"/>
      <c r="K15" s="249"/>
      <c r="L15" s="249"/>
      <c r="M15" s="249"/>
      <c r="N15" s="175"/>
      <c r="X15" s="77">
        <f>SUM(X12:X14)</f>
        <v>498.71794871794873</v>
      </c>
      <c r="Y15" s="78">
        <f t="shared" ref="Y15:Z15" si="3">SUM(Y12:Y14)</f>
        <v>997.43589743589746</v>
      </c>
      <c r="Z15" s="79">
        <f t="shared" si="3"/>
        <v>1496.1538461538462</v>
      </c>
      <c r="AA15" s="77">
        <f>SUM(AA12:AA14)</f>
        <v>499.99999999999994</v>
      </c>
      <c r="AB15" s="78">
        <f t="shared" ref="AB15:AC15" si="4">SUM(AB12:AB14)</f>
        <v>999.99999999999989</v>
      </c>
      <c r="AC15" s="80">
        <f t="shared" si="4"/>
        <v>1500</v>
      </c>
    </row>
    <row r="16" spans="2:33" ht="6" customHeight="1" thickBot="1" x14ac:dyDescent="0.3">
      <c r="B16" s="246"/>
      <c r="C16" s="247"/>
      <c r="D16" s="247"/>
      <c r="E16" s="247"/>
      <c r="F16" s="247"/>
      <c r="G16" s="247"/>
      <c r="H16" s="247"/>
      <c r="I16" s="247"/>
      <c r="J16" s="247"/>
      <c r="K16" s="247"/>
      <c r="L16" s="247"/>
      <c r="M16" s="247"/>
      <c r="N16" s="248"/>
    </row>
    <row r="17" spans="2:14" ht="24.75" customHeight="1" thickBot="1" x14ac:dyDescent="0.3">
      <c r="B17" s="211" t="s">
        <v>238</v>
      </c>
      <c r="C17" s="212"/>
      <c r="D17" s="212"/>
      <c r="E17" s="212"/>
      <c r="F17" s="212"/>
      <c r="G17" s="212"/>
      <c r="H17" s="212"/>
      <c r="I17" s="212"/>
      <c r="J17" s="212"/>
      <c r="K17" s="212"/>
      <c r="L17" s="212"/>
      <c r="M17" s="204"/>
      <c r="N17" s="176" t="s">
        <v>303</v>
      </c>
    </row>
    <row r="18" spans="2:14" ht="15" x14ac:dyDescent="0.25">
      <c r="B18" s="84" t="s">
        <v>164</v>
      </c>
      <c r="C18" s="85"/>
      <c r="D18" s="85"/>
      <c r="E18" s="85"/>
      <c r="F18" s="85"/>
      <c r="G18" s="85"/>
      <c r="H18" s="85"/>
      <c r="I18" s="85"/>
      <c r="J18" s="85"/>
      <c r="K18" s="85"/>
      <c r="L18" s="86" t="e">
        <f>VLOOKUP(C19,Hoja1!C4:D6,2,FALSE)</f>
        <v>#N/A</v>
      </c>
      <c r="M18" s="206" t="str">
        <f>IF(ISERROR(L18),"-",L18)</f>
        <v>-</v>
      </c>
      <c r="N18" s="200"/>
    </row>
    <row r="19" spans="2:14" ht="15" x14ac:dyDescent="0.25">
      <c r="B19" s="87"/>
      <c r="C19" s="182"/>
      <c r="D19" s="182"/>
      <c r="E19" s="182"/>
      <c r="F19" s="182"/>
      <c r="G19" s="182"/>
      <c r="H19" s="182"/>
      <c r="I19" s="182"/>
      <c r="J19" s="182"/>
      <c r="K19" s="183"/>
      <c r="L19" s="88"/>
      <c r="M19" s="179"/>
      <c r="N19" s="177"/>
    </row>
    <row r="20" spans="2:14" ht="15" x14ac:dyDescent="0.25">
      <c r="B20" s="87"/>
      <c r="C20" s="182"/>
      <c r="D20" s="182"/>
      <c r="E20" s="182"/>
      <c r="F20" s="182"/>
      <c r="G20" s="182"/>
      <c r="H20" s="182"/>
      <c r="I20" s="182"/>
      <c r="J20" s="182"/>
      <c r="K20" s="183"/>
      <c r="L20" s="88"/>
      <c r="M20" s="179"/>
      <c r="N20" s="177"/>
    </row>
    <row r="21" spans="2:14" ht="15" x14ac:dyDescent="0.25">
      <c r="B21" s="87"/>
      <c r="C21" s="182"/>
      <c r="D21" s="182"/>
      <c r="E21" s="182"/>
      <c r="F21" s="182"/>
      <c r="G21" s="182"/>
      <c r="H21" s="182"/>
      <c r="I21" s="182"/>
      <c r="J21" s="182"/>
      <c r="K21" s="183"/>
      <c r="L21" s="88"/>
      <c r="M21" s="179"/>
      <c r="N21" s="177"/>
    </row>
    <row r="22" spans="2:14" ht="15" x14ac:dyDescent="0.25">
      <c r="B22" s="89"/>
      <c r="C22" s="90"/>
      <c r="D22" s="90"/>
      <c r="E22" s="90"/>
      <c r="F22" s="90"/>
      <c r="G22" s="90"/>
      <c r="H22" s="90"/>
      <c r="I22" s="90"/>
      <c r="J22" s="90"/>
      <c r="K22" s="91"/>
      <c r="L22" s="92"/>
      <c r="M22" s="179"/>
      <c r="N22" s="177"/>
    </row>
    <row r="23" spans="2:14" ht="15" x14ac:dyDescent="0.25">
      <c r="B23" s="93" t="s">
        <v>35</v>
      </c>
      <c r="C23" s="94"/>
      <c r="D23" s="94"/>
      <c r="E23" s="94"/>
      <c r="F23" s="94"/>
      <c r="G23" s="94"/>
      <c r="H23" s="94"/>
      <c r="I23" s="94"/>
      <c r="J23" s="94"/>
      <c r="K23" s="94"/>
      <c r="L23" s="95" t="e">
        <f>VLOOKUP(C24,Hoja1!C8:D9,2,FALSE)</f>
        <v>#N/A</v>
      </c>
      <c r="M23" s="190" t="str">
        <f>IF(ISERROR(L23),"-",L23)</f>
        <v>-</v>
      </c>
      <c r="N23" s="201"/>
    </row>
    <row r="24" spans="2:14" ht="15" x14ac:dyDescent="0.25">
      <c r="B24" s="96"/>
      <c r="C24" s="218"/>
      <c r="D24" s="218"/>
      <c r="E24" s="218"/>
      <c r="F24" s="218"/>
      <c r="G24" s="218"/>
      <c r="H24" s="218"/>
      <c r="I24" s="218"/>
      <c r="J24" s="218"/>
      <c r="K24" s="219"/>
      <c r="L24" s="97"/>
      <c r="M24" s="190"/>
      <c r="N24" s="201"/>
    </row>
    <row r="25" spans="2:14" ht="15" x14ac:dyDescent="0.25">
      <c r="B25" s="96"/>
      <c r="C25" s="218"/>
      <c r="D25" s="218"/>
      <c r="E25" s="218"/>
      <c r="F25" s="218"/>
      <c r="G25" s="218"/>
      <c r="H25" s="218"/>
      <c r="I25" s="218"/>
      <c r="J25" s="218"/>
      <c r="K25" s="219"/>
      <c r="L25" s="97"/>
      <c r="M25" s="190"/>
      <c r="N25" s="201"/>
    </row>
    <row r="26" spans="2:14" ht="15" x14ac:dyDescent="0.25">
      <c r="B26" s="98"/>
      <c r="C26" s="99"/>
      <c r="D26" s="99"/>
      <c r="E26" s="99"/>
      <c r="F26" s="99"/>
      <c r="G26" s="99"/>
      <c r="H26" s="99"/>
      <c r="I26" s="99"/>
      <c r="J26" s="99"/>
      <c r="K26" s="100"/>
      <c r="L26" s="101"/>
      <c r="M26" s="190"/>
      <c r="N26" s="201"/>
    </row>
    <row r="27" spans="2:14" ht="15" x14ac:dyDescent="0.25">
      <c r="B27" s="102" t="s">
        <v>36</v>
      </c>
      <c r="C27" s="103"/>
      <c r="D27" s="103"/>
      <c r="E27" s="103"/>
      <c r="F27" s="103"/>
      <c r="G27" s="103"/>
      <c r="H27" s="103"/>
      <c r="I27" s="103"/>
      <c r="J27" s="103"/>
      <c r="K27" s="103"/>
      <c r="L27" s="104" t="e">
        <f>VLOOKUP(C28,Hoja1!C11:D12,2,FALSE)</f>
        <v>#N/A</v>
      </c>
      <c r="M27" s="179" t="str">
        <f>IF(ISERROR(L27),"-",L27)</f>
        <v>-</v>
      </c>
      <c r="N27" s="177"/>
    </row>
    <row r="28" spans="2:14" ht="15" x14ac:dyDescent="0.25">
      <c r="B28" s="87"/>
      <c r="C28" s="182"/>
      <c r="D28" s="182"/>
      <c r="E28" s="182"/>
      <c r="F28" s="182"/>
      <c r="G28" s="182"/>
      <c r="H28" s="182"/>
      <c r="I28" s="182"/>
      <c r="J28" s="182"/>
      <c r="K28" s="183"/>
      <c r="L28" s="88"/>
      <c r="M28" s="179"/>
      <c r="N28" s="177"/>
    </row>
    <row r="29" spans="2:14" ht="15" x14ac:dyDescent="0.25">
      <c r="B29" s="87"/>
      <c r="C29" s="182"/>
      <c r="D29" s="182"/>
      <c r="E29" s="182"/>
      <c r="F29" s="182"/>
      <c r="G29" s="182"/>
      <c r="H29" s="182"/>
      <c r="I29" s="182"/>
      <c r="J29" s="182"/>
      <c r="K29" s="183"/>
      <c r="L29" s="88"/>
      <c r="M29" s="179"/>
      <c r="N29" s="177"/>
    </row>
    <row r="30" spans="2:14" ht="15" x14ac:dyDescent="0.25">
      <c r="B30" s="89"/>
      <c r="C30" s="90"/>
      <c r="D30" s="90"/>
      <c r="E30" s="90"/>
      <c r="F30" s="90"/>
      <c r="G30" s="90"/>
      <c r="H30" s="90"/>
      <c r="I30" s="90"/>
      <c r="J30" s="90"/>
      <c r="K30" s="90"/>
      <c r="L30" s="92"/>
      <c r="M30" s="179"/>
      <c r="N30" s="177"/>
    </row>
    <row r="31" spans="2:14" ht="15" x14ac:dyDescent="0.25">
      <c r="B31" s="93" t="s">
        <v>266</v>
      </c>
      <c r="C31" s="94"/>
      <c r="D31" s="94"/>
      <c r="E31" s="94"/>
      <c r="F31" s="94"/>
      <c r="G31" s="94"/>
      <c r="H31" s="94"/>
      <c r="I31" s="94"/>
      <c r="J31" s="94"/>
      <c r="K31" s="94"/>
      <c r="L31" s="95" t="e">
        <f>VLOOKUP(C32,Hoja1!C14:D15,2,FALSE)</f>
        <v>#N/A</v>
      </c>
      <c r="M31" s="190" t="str">
        <f>IF(ISERROR(L31),"-",L31)</f>
        <v>-</v>
      </c>
      <c r="N31" s="201"/>
    </row>
    <row r="32" spans="2:14" ht="15" x14ac:dyDescent="0.25">
      <c r="B32" s="96"/>
      <c r="C32" s="218"/>
      <c r="D32" s="218"/>
      <c r="E32" s="218"/>
      <c r="F32" s="218"/>
      <c r="G32" s="218"/>
      <c r="H32" s="218"/>
      <c r="I32" s="218"/>
      <c r="J32" s="218"/>
      <c r="K32" s="219"/>
      <c r="L32" s="97"/>
      <c r="M32" s="190"/>
      <c r="N32" s="201"/>
    </row>
    <row r="33" spans="2:16" ht="15" x14ac:dyDescent="0.25">
      <c r="B33" s="96"/>
      <c r="C33" s="218"/>
      <c r="D33" s="218"/>
      <c r="E33" s="218"/>
      <c r="F33" s="218"/>
      <c r="G33" s="218"/>
      <c r="H33" s="218"/>
      <c r="I33" s="218"/>
      <c r="J33" s="218"/>
      <c r="K33" s="219"/>
      <c r="L33" s="97"/>
      <c r="M33" s="190"/>
      <c r="N33" s="201"/>
      <c r="P33" s="39">
        <f>IF(C32="No",2,0)</f>
        <v>0</v>
      </c>
    </row>
    <row r="34" spans="2:16" ht="15" x14ac:dyDescent="0.25">
      <c r="B34" s="98"/>
      <c r="C34" s="99"/>
      <c r="D34" s="99"/>
      <c r="E34" s="99"/>
      <c r="F34" s="99"/>
      <c r="G34" s="99"/>
      <c r="H34" s="99"/>
      <c r="I34" s="99"/>
      <c r="J34" s="99"/>
      <c r="K34" s="99"/>
      <c r="L34" s="101"/>
      <c r="M34" s="190"/>
      <c r="N34" s="201"/>
    </row>
    <row r="35" spans="2:16" ht="15" x14ac:dyDescent="0.25">
      <c r="B35" s="102" t="s">
        <v>37</v>
      </c>
      <c r="C35" s="103"/>
      <c r="D35" s="103"/>
      <c r="E35" s="103"/>
      <c r="F35" s="103"/>
      <c r="G35" s="103"/>
      <c r="H35" s="103"/>
      <c r="I35" s="103"/>
      <c r="J35" s="103"/>
      <c r="K35" s="103"/>
      <c r="L35" s="104" t="e">
        <f>VLOOKUP(C36,Hoja1!C17:D18,2,FALSE)</f>
        <v>#N/A</v>
      </c>
      <c r="M35" s="179" t="str">
        <f>IF(ISERROR(L35),"-",L35)</f>
        <v>-</v>
      </c>
      <c r="N35" s="198"/>
      <c r="P35" s="39">
        <v>2</v>
      </c>
    </row>
    <row r="36" spans="2:16" ht="15" x14ac:dyDescent="0.25">
      <c r="B36" s="87"/>
      <c r="C36" s="182"/>
      <c r="D36" s="182"/>
      <c r="E36" s="182"/>
      <c r="F36" s="182"/>
      <c r="G36" s="182"/>
      <c r="H36" s="182"/>
      <c r="I36" s="182"/>
      <c r="J36" s="182"/>
      <c r="K36" s="183"/>
      <c r="L36" s="88"/>
      <c r="M36" s="179"/>
      <c r="N36" s="198"/>
    </row>
    <row r="37" spans="2:16" ht="15" x14ac:dyDescent="0.25">
      <c r="B37" s="87"/>
      <c r="C37" s="182"/>
      <c r="D37" s="182"/>
      <c r="E37" s="182"/>
      <c r="F37" s="182"/>
      <c r="G37" s="182"/>
      <c r="H37" s="182"/>
      <c r="I37" s="182"/>
      <c r="J37" s="182"/>
      <c r="K37" s="183"/>
      <c r="L37" s="88"/>
      <c r="M37" s="179"/>
      <c r="N37" s="198"/>
    </row>
    <row r="38" spans="2:16" ht="15.75" thickBot="1" x14ac:dyDescent="0.3">
      <c r="B38" s="87"/>
      <c r="C38" s="157"/>
      <c r="D38" s="157"/>
      <c r="E38" s="157"/>
      <c r="F38" s="157"/>
      <c r="G38" s="157"/>
      <c r="H38" s="157"/>
      <c r="I38" s="157"/>
      <c r="J38" s="157"/>
      <c r="K38" s="157"/>
      <c r="L38" s="92"/>
      <c r="M38" s="179"/>
      <c r="N38" s="198"/>
    </row>
    <row r="39" spans="2:16" ht="15" x14ac:dyDescent="0.25">
      <c r="B39" s="93" t="s">
        <v>88</v>
      </c>
      <c r="C39" s="94"/>
      <c r="D39" s="94"/>
      <c r="E39" s="94"/>
      <c r="F39" s="94"/>
      <c r="G39" s="94"/>
      <c r="H39" s="94"/>
      <c r="I39" s="94"/>
      <c r="J39" s="94"/>
      <c r="K39" s="158"/>
      <c r="L39" s="159" t="e">
        <f>VLOOKUP(C40,Hoja1!C20:D22,2,FALSE)</f>
        <v>#N/A</v>
      </c>
      <c r="M39" s="190" t="str">
        <f>IF(ISERROR(L39),"-",L39)</f>
        <v>-</v>
      </c>
      <c r="N39" s="192"/>
    </row>
    <row r="40" spans="2:16" ht="15" x14ac:dyDescent="0.25">
      <c r="B40" s="96"/>
      <c r="C40" s="218"/>
      <c r="D40" s="218"/>
      <c r="E40" s="218"/>
      <c r="F40" s="218"/>
      <c r="G40" s="218"/>
      <c r="H40" s="218"/>
      <c r="I40" s="218"/>
      <c r="J40" s="218"/>
      <c r="K40" s="219"/>
      <c r="L40" s="97"/>
      <c r="M40" s="190"/>
      <c r="N40" s="192"/>
    </row>
    <row r="41" spans="2:16" ht="15" x14ac:dyDescent="0.25">
      <c r="B41" s="96"/>
      <c r="C41" s="218"/>
      <c r="D41" s="218"/>
      <c r="E41" s="218"/>
      <c r="F41" s="218"/>
      <c r="G41" s="218"/>
      <c r="H41" s="218"/>
      <c r="I41" s="218"/>
      <c r="J41" s="218"/>
      <c r="K41" s="219"/>
      <c r="L41" s="97"/>
      <c r="M41" s="190"/>
      <c r="N41" s="192"/>
    </row>
    <row r="42" spans="2:16" ht="15" x14ac:dyDescent="0.25">
      <c r="B42" s="96"/>
      <c r="C42" s="218"/>
      <c r="D42" s="218"/>
      <c r="E42" s="218"/>
      <c r="F42" s="218"/>
      <c r="G42" s="218"/>
      <c r="H42" s="218"/>
      <c r="I42" s="218"/>
      <c r="J42" s="218"/>
      <c r="K42" s="219"/>
      <c r="L42" s="97"/>
      <c r="M42" s="190"/>
      <c r="N42" s="192"/>
    </row>
    <row r="43" spans="2:16" ht="15" x14ac:dyDescent="0.25">
      <c r="B43" s="98"/>
      <c r="C43" s="99"/>
      <c r="D43" s="99"/>
      <c r="E43" s="99"/>
      <c r="F43" s="99"/>
      <c r="G43" s="99"/>
      <c r="H43" s="99"/>
      <c r="I43" s="99"/>
      <c r="J43" s="99"/>
      <c r="K43" s="99"/>
      <c r="L43" s="101"/>
      <c r="M43" s="190"/>
      <c r="N43" s="192"/>
    </row>
    <row r="44" spans="2:16" ht="15" x14ac:dyDescent="0.25">
      <c r="B44" s="87" t="s">
        <v>52</v>
      </c>
      <c r="C44" s="157"/>
      <c r="D44" s="157"/>
      <c r="E44" s="157"/>
      <c r="F44" s="157"/>
      <c r="G44" s="157"/>
      <c r="H44" s="157"/>
      <c r="I44" s="157"/>
      <c r="J44" s="157"/>
      <c r="K44" s="157"/>
      <c r="L44" s="160" t="e">
        <f>VLOOKUP(C45,Hoja1!C24:D25,2,FALSE)</f>
        <v>#N/A</v>
      </c>
      <c r="M44" s="179" t="str">
        <f>IF(ISERROR(L44),"-",L44)</f>
        <v>-</v>
      </c>
      <c r="N44" s="198"/>
    </row>
    <row r="45" spans="2:16" ht="15" x14ac:dyDescent="0.25">
      <c r="B45" s="87"/>
      <c r="C45" s="182"/>
      <c r="D45" s="182"/>
      <c r="E45" s="182"/>
      <c r="F45" s="182"/>
      <c r="G45" s="182"/>
      <c r="H45" s="182"/>
      <c r="I45" s="182"/>
      <c r="J45" s="182"/>
      <c r="K45" s="183"/>
      <c r="L45" s="161"/>
      <c r="M45" s="179"/>
      <c r="N45" s="198"/>
    </row>
    <row r="46" spans="2:16" ht="15" x14ac:dyDescent="0.25">
      <c r="B46" s="87"/>
      <c r="C46" s="182"/>
      <c r="D46" s="182"/>
      <c r="E46" s="182"/>
      <c r="F46" s="182"/>
      <c r="G46" s="182"/>
      <c r="H46" s="182"/>
      <c r="I46" s="182"/>
      <c r="J46" s="182"/>
      <c r="K46" s="183"/>
      <c r="L46" s="161"/>
      <c r="M46" s="179"/>
      <c r="N46" s="198"/>
    </row>
    <row r="47" spans="2:16" ht="15.75" thickBot="1" x14ac:dyDescent="0.3">
      <c r="B47" s="148"/>
      <c r="C47" s="162"/>
      <c r="D47" s="162"/>
      <c r="E47" s="162"/>
      <c r="F47" s="162"/>
      <c r="G47" s="162"/>
      <c r="H47" s="162"/>
      <c r="I47" s="162"/>
      <c r="J47" s="162"/>
      <c r="K47" s="162"/>
      <c r="L47" s="163"/>
      <c r="M47" s="217"/>
      <c r="N47" s="199"/>
    </row>
    <row r="48" spans="2:16" ht="15" thickBot="1" x14ac:dyDescent="0.3">
      <c r="B48" s="209" t="s">
        <v>12</v>
      </c>
      <c r="C48" s="210"/>
      <c r="D48" s="210"/>
      <c r="E48" s="210"/>
      <c r="F48" s="210"/>
      <c r="G48" s="210"/>
      <c r="H48" s="210"/>
      <c r="I48" s="210"/>
      <c r="J48" s="210"/>
      <c r="K48" s="210"/>
      <c r="L48" s="210"/>
      <c r="M48" s="204"/>
      <c r="N48" s="176" t="s">
        <v>216</v>
      </c>
    </row>
    <row r="49" spans="2:24" ht="15" x14ac:dyDescent="0.25">
      <c r="B49" s="118" t="s">
        <v>53</v>
      </c>
      <c r="C49" s="108"/>
      <c r="D49" s="108"/>
      <c r="E49" s="108"/>
      <c r="F49" s="108"/>
      <c r="G49" s="108"/>
      <c r="H49" s="108"/>
      <c r="I49" s="108"/>
      <c r="J49" s="108"/>
      <c r="K49" s="108"/>
      <c r="L49" s="86" t="e">
        <f>VLOOKUP(C50,Hoja1!C28:D30,2,FALSE)</f>
        <v>#N/A</v>
      </c>
      <c r="M49" s="206" t="str">
        <f>IF(ISERROR(L49),"-",L49)</f>
        <v>-</v>
      </c>
      <c r="N49" s="200"/>
    </row>
    <row r="50" spans="2:24" ht="15" x14ac:dyDescent="0.25">
      <c r="B50" s="87"/>
      <c r="C50" s="180"/>
      <c r="D50" s="180"/>
      <c r="E50" s="180"/>
      <c r="F50" s="180"/>
      <c r="G50" s="180"/>
      <c r="H50" s="180"/>
      <c r="I50" s="180"/>
      <c r="J50" s="180"/>
      <c r="K50" s="181"/>
      <c r="L50" s="88"/>
      <c r="M50" s="179"/>
      <c r="N50" s="177"/>
    </row>
    <row r="51" spans="2:24" ht="15" x14ac:dyDescent="0.25">
      <c r="B51" s="87"/>
      <c r="C51" s="180"/>
      <c r="D51" s="180"/>
      <c r="E51" s="180"/>
      <c r="F51" s="180"/>
      <c r="G51" s="180"/>
      <c r="H51" s="180"/>
      <c r="I51" s="180"/>
      <c r="J51" s="180"/>
      <c r="K51" s="181"/>
      <c r="L51" s="88"/>
      <c r="M51" s="179"/>
      <c r="N51" s="177"/>
      <c r="P51" s="39" t="e">
        <f>L49*$U$7</f>
        <v>#N/A</v>
      </c>
      <c r="S51" s="39">
        <f>IF(ISERROR(P51),0,P51)</f>
        <v>0</v>
      </c>
    </row>
    <row r="52" spans="2:24" ht="15" x14ac:dyDescent="0.25">
      <c r="B52" s="87"/>
      <c r="C52" s="180"/>
      <c r="D52" s="180"/>
      <c r="E52" s="180"/>
      <c r="F52" s="180"/>
      <c r="G52" s="180"/>
      <c r="H52" s="180"/>
      <c r="I52" s="180"/>
      <c r="J52" s="180"/>
      <c r="K52" s="181"/>
      <c r="L52" s="88"/>
      <c r="M52" s="179"/>
      <c r="N52" s="177"/>
    </row>
    <row r="53" spans="2:24" ht="15" x14ac:dyDescent="0.25">
      <c r="B53" s="89"/>
      <c r="C53" s="109"/>
      <c r="D53" s="109"/>
      <c r="E53" s="109"/>
      <c r="F53" s="109"/>
      <c r="G53" s="109"/>
      <c r="H53" s="109"/>
      <c r="I53" s="109"/>
      <c r="J53" s="109"/>
      <c r="K53" s="109"/>
      <c r="L53" s="92"/>
      <c r="M53" s="179"/>
      <c r="N53" s="177"/>
    </row>
    <row r="54" spans="2:24" ht="15" x14ac:dyDescent="0.25">
      <c r="B54" s="93" t="s">
        <v>255</v>
      </c>
      <c r="C54" s="106"/>
      <c r="D54" s="106"/>
      <c r="E54" s="106"/>
      <c r="F54" s="106"/>
      <c r="G54" s="106"/>
      <c r="H54" s="106"/>
      <c r="I54" s="106"/>
      <c r="J54" s="106"/>
      <c r="K54" s="106"/>
      <c r="L54" s="95" t="e">
        <f>VLOOKUP(C55,Hoja1!C32:D35,2,FALSE)</f>
        <v>#N/A</v>
      </c>
      <c r="M54" s="190" t="str">
        <f>IF(ISERROR(L54),"-",L54)</f>
        <v>-</v>
      </c>
      <c r="N54" s="192"/>
    </row>
    <row r="55" spans="2:24" ht="15" x14ac:dyDescent="0.25">
      <c r="B55" s="96"/>
      <c r="C55" s="188"/>
      <c r="D55" s="188"/>
      <c r="E55" s="188"/>
      <c r="F55" s="188"/>
      <c r="G55" s="188"/>
      <c r="H55" s="188"/>
      <c r="I55" s="188"/>
      <c r="J55" s="188"/>
      <c r="K55" s="189"/>
      <c r="L55" s="97"/>
      <c r="M55" s="190"/>
      <c r="N55" s="192"/>
    </row>
    <row r="56" spans="2:24" ht="15" x14ac:dyDescent="0.25">
      <c r="B56" s="96"/>
      <c r="C56" s="188"/>
      <c r="D56" s="188"/>
      <c r="E56" s="188"/>
      <c r="F56" s="188"/>
      <c r="G56" s="188"/>
      <c r="H56" s="188"/>
      <c r="I56" s="188"/>
      <c r="J56" s="188"/>
      <c r="K56" s="189"/>
      <c r="L56" s="97"/>
      <c r="M56" s="190"/>
      <c r="N56" s="192"/>
      <c r="P56" s="39" t="e">
        <f t="shared" ref="P56:P107" si="5">L54*$U$7</f>
        <v>#N/A</v>
      </c>
      <c r="S56" s="39">
        <f>IF(ISERROR(P56),0,P56)</f>
        <v>0</v>
      </c>
      <c r="U56" s="39">
        <f>IF(ISERROR(P57),0,P57)</f>
        <v>0</v>
      </c>
      <c r="X56" s="39" t="e">
        <f>VLOOKUP(C55,Hoja1!C32:E35,3,FALSE)</f>
        <v>#N/A</v>
      </c>
    </row>
    <row r="57" spans="2:24" ht="15" x14ac:dyDescent="0.25">
      <c r="B57" s="96"/>
      <c r="C57" s="188"/>
      <c r="D57" s="188"/>
      <c r="E57" s="188"/>
      <c r="F57" s="188"/>
      <c r="G57" s="188"/>
      <c r="H57" s="188"/>
      <c r="I57" s="188"/>
      <c r="J57" s="188"/>
      <c r="K57" s="189"/>
      <c r="L57" s="97"/>
      <c r="M57" s="190"/>
      <c r="N57" s="192"/>
      <c r="P57" s="39" t="e">
        <f>L54*$W$7</f>
        <v>#N/A</v>
      </c>
    </row>
    <row r="58" spans="2:24" ht="15" x14ac:dyDescent="0.25">
      <c r="B58" s="98"/>
      <c r="C58" s="107"/>
      <c r="D58" s="107"/>
      <c r="E58" s="107"/>
      <c r="F58" s="107"/>
      <c r="G58" s="107"/>
      <c r="H58" s="107"/>
      <c r="I58" s="107"/>
      <c r="J58" s="107"/>
      <c r="K58" s="107"/>
      <c r="L58" s="101"/>
      <c r="M58" s="190"/>
      <c r="N58" s="192"/>
    </row>
    <row r="59" spans="2:24" ht="15" x14ac:dyDescent="0.25">
      <c r="B59" s="87" t="s">
        <v>10</v>
      </c>
      <c r="C59" s="110"/>
      <c r="D59" s="110"/>
      <c r="E59" s="110"/>
      <c r="F59" s="110"/>
      <c r="G59" s="110"/>
      <c r="H59" s="110"/>
      <c r="I59" s="110"/>
      <c r="J59" s="110"/>
      <c r="K59" s="110"/>
      <c r="L59" s="104" t="e">
        <f>VLOOKUP(C60,Hoja1!C37:D40,2,FALSE)</f>
        <v>#N/A</v>
      </c>
      <c r="M59" s="179" t="str">
        <f>IF(ISERROR(L59),"-",L59)</f>
        <v>-</v>
      </c>
      <c r="N59" s="198"/>
    </row>
    <row r="60" spans="2:24" ht="15" x14ac:dyDescent="0.25">
      <c r="B60" s="87"/>
      <c r="C60" s="180"/>
      <c r="D60" s="180"/>
      <c r="E60" s="180"/>
      <c r="F60" s="180"/>
      <c r="G60" s="180"/>
      <c r="H60" s="180"/>
      <c r="I60" s="180"/>
      <c r="J60" s="180"/>
      <c r="K60" s="181"/>
      <c r="L60" s="88"/>
      <c r="M60" s="179"/>
      <c r="N60" s="198"/>
    </row>
    <row r="61" spans="2:24" ht="15" x14ac:dyDescent="0.25">
      <c r="B61" s="87"/>
      <c r="C61" s="180"/>
      <c r="D61" s="180"/>
      <c r="E61" s="180"/>
      <c r="F61" s="180"/>
      <c r="G61" s="180"/>
      <c r="H61" s="180"/>
      <c r="I61" s="180"/>
      <c r="J61" s="180"/>
      <c r="K61" s="181"/>
      <c r="L61" s="88"/>
      <c r="M61" s="179"/>
      <c r="N61" s="198"/>
      <c r="P61" s="39" t="e">
        <f t="shared" si="5"/>
        <v>#N/A</v>
      </c>
      <c r="S61" s="39">
        <f>IF(ISERROR(P61),0,P61)</f>
        <v>0</v>
      </c>
      <c r="U61" s="39">
        <f>IF(ISERROR(P62),0,P62)</f>
        <v>0</v>
      </c>
      <c r="X61" s="39" t="e">
        <f>VLOOKUP(C60,Hoja1!C37:E40,3,FALSE)</f>
        <v>#N/A</v>
      </c>
    </row>
    <row r="62" spans="2:24" ht="15" x14ac:dyDescent="0.25">
      <c r="B62" s="87"/>
      <c r="C62" s="180"/>
      <c r="D62" s="180"/>
      <c r="E62" s="180"/>
      <c r="F62" s="180"/>
      <c r="G62" s="180"/>
      <c r="H62" s="180"/>
      <c r="I62" s="180"/>
      <c r="J62" s="180"/>
      <c r="K62" s="181"/>
      <c r="L62" s="88"/>
      <c r="M62" s="179"/>
      <c r="N62" s="198"/>
      <c r="P62" s="39" t="e">
        <f>L59*$W$7</f>
        <v>#N/A</v>
      </c>
    </row>
    <row r="63" spans="2:24" ht="15" customHeight="1" x14ac:dyDescent="0.25">
      <c r="B63" s="87"/>
      <c r="C63" s="180"/>
      <c r="D63" s="180"/>
      <c r="E63" s="180"/>
      <c r="F63" s="180"/>
      <c r="G63" s="180"/>
      <c r="H63" s="180"/>
      <c r="I63" s="180"/>
      <c r="J63" s="180"/>
      <c r="K63" s="181"/>
      <c r="L63" s="88"/>
      <c r="M63" s="179"/>
      <c r="N63" s="198"/>
    </row>
    <row r="64" spans="2:24" ht="15" x14ac:dyDescent="0.25">
      <c r="B64" s="87"/>
      <c r="C64" s="110"/>
      <c r="D64" s="110"/>
      <c r="E64" s="110"/>
      <c r="F64" s="110"/>
      <c r="G64" s="110"/>
      <c r="H64" s="110"/>
      <c r="I64" s="110"/>
      <c r="J64" s="110"/>
      <c r="K64" s="110"/>
      <c r="L64" s="92"/>
      <c r="M64" s="179"/>
      <c r="N64" s="198"/>
    </row>
    <row r="65" spans="2:24" ht="15" x14ac:dyDescent="0.25">
      <c r="B65" s="93" t="s">
        <v>168</v>
      </c>
      <c r="C65" s="106"/>
      <c r="D65" s="106"/>
      <c r="E65" s="106"/>
      <c r="F65" s="106"/>
      <c r="G65" s="106"/>
      <c r="H65" s="106"/>
      <c r="I65" s="106"/>
      <c r="J65" s="106"/>
      <c r="K65" s="106"/>
      <c r="L65" s="95" t="e">
        <f>VLOOKUP(C66,Hoja1!C42:D44,2,FALSE)</f>
        <v>#N/A</v>
      </c>
      <c r="M65" s="190" t="str">
        <f>IF(ISERROR(L65),"-",L65)</f>
        <v>-</v>
      </c>
      <c r="N65" s="192"/>
    </row>
    <row r="66" spans="2:24" ht="15" x14ac:dyDescent="0.25">
      <c r="B66" s="96"/>
      <c r="C66" s="188"/>
      <c r="D66" s="188"/>
      <c r="E66" s="188"/>
      <c r="F66" s="188"/>
      <c r="G66" s="188"/>
      <c r="H66" s="188"/>
      <c r="I66" s="188"/>
      <c r="J66" s="188"/>
      <c r="K66" s="189"/>
      <c r="L66" s="97"/>
      <c r="M66" s="190"/>
      <c r="N66" s="192"/>
    </row>
    <row r="67" spans="2:24" ht="15" x14ac:dyDescent="0.25">
      <c r="B67" s="96"/>
      <c r="C67" s="188"/>
      <c r="D67" s="188"/>
      <c r="E67" s="188"/>
      <c r="F67" s="188"/>
      <c r="G67" s="188"/>
      <c r="H67" s="188"/>
      <c r="I67" s="188"/>
      <c r="J67" s="188"/>
      <c r="K67" s="189"/>
      <c r="L67" s="97"/>
      <c r="M67" s="190"/>
      <c r="N67" s="192"/>
      <c r="P67" s="39" t="e">
        <f t="shared" si="5"/>
        <v>#N/A</v>
      </c>
      <c r="S67" s="39">
        <f>IF(ISERROR(P67),0,P67)</f>
        <v>0</v>
      </c>
      <c r="U67" s="39">
        <f>IF(ISERROR(P68),0,P68)</f>
        <v>0</v>
      </c>
      <c r="X67" s="39" t="e">
        <f>VLOOKUP(C66,Hoja1!C42:E44,3,FALSE)</f>
        <v>#N/A</v>
      </c>
    </row>
    <row r="68" spans="2:24" ht="15" x14ac:dyDescent="0.25">
      <c r="B68" s="96"/>
      <c r="C68" s="188"/>
      <c r="D68" s="188"/>
      <c r="E68" s="188"/>
      <c r="F68" s="188"/>
      <c r="G68" s="188"/>
      <c r="H68" s="188"/>
      <c r="I68" s="188"/>
      <c r="J68" s="188"/>
      <c r="K68" s="189"/>
      <c r="L68" s="97"/>
      <c r="M68" s="190"/>
      <c r="N68" s="192"/>
      <c r="P68" s="39" t="e">
        <f>L65*$W$7</f>
        <v>#N/A</v>
      </c>
    </row>
    <row r="69" spans="2:24" ht="15" x14ac:dyDescent="0.25">
      <c r="B69" s="98"/>
      <c r="C69" s="107"/>
      <c r="D69" s="107"/>
      <c r="E69" s="107"/>
      <c r="F69" s="107"/>
      <c r="G69" s="107"/>
      <c r="H69" s="107"/>
      <c r="I69" s="107"/>
      <c r="J69" s="107"/>
      <c r="K69" s="107"/>
      <c r="L69" s="101"/>
      <c r="M69" s="190"/>
      <c r="N69" s="192"/>
    </row>
    <row r="70" spans="2:24" ht="15" x14ac:dyDescent="0.25">
      <c r="B70" s="118" t="s">
        <v>54</v>
      </c>
      <c r="C70" s="108"/>
      <c r="D70" s="108"/>
      <c r="E70" s="108"/>
      <c r="F70" s="108"/>
      <c r="G70" s="108"/>
      <c r="H70" s="108"/>
      <c r="I70" s="108"/>
      <c r="J70" s="108"/>
      <c r="K70" s="108"/>
      <c r="L70" s="104" t="e">
        <f>VLOOKUP(C71,Hoja1!C46:D48,2,FALSE)</f>
        <v>#N/A</v>
      </c>
      <c r="M70" s="179" t="str">
        <f>IF(ISERROR(L70),"-",L70)</f>
        <v>-</v>
      </c>
      <c r="N70" s="177"/>
    </row>
    <row r="71" spans="2:24" ht="15" x14ac:dyDescent="0.25">
      <c r="B71" s="87"/>
      <c r="C71" s="180"/>
      <c r="D71" s="180"/>
      <c r="E71" s="180"/>
      <c r="F71" s="180"/>
      <c r="G71" s="180"/>
      <c r="H71" s="180"/>
      <c r="I71" s="180"/>
      <c r="J71" s="180"/>
      <c r="K71" s="181"/>
      <c r="L71" s="88"/>
      <c r="M71" s="179"/>
      <c r="N71" s="177"/>
    </row>
    <row r="72" spans="2:24" ht="15" x14ac:dyDescent="0.25">
      <c r="B72" s="87"/>
      <c r="C72" s="180"/>
      <c r="D72" s="180"/>
      <c r="E72" s="180"/>
      <c r="F72" s="180"/>
      <c r="G72" s="180"/>
      <c r="H72" s="180"/>
      <c r="I72" s="180"/>
      <c r="J72" s="180"/>
      <c r="K72" s="181"/>
      <c r="L72" s="88"/>
      <c r="M72" s="179"/>
      <c r="N72" s="177"/>
      <c r="P72" s="39" t="e">
        <f t="shared" si="5"/>
        <v>#N/A</v>
      </c>
      <c r="S72" s="39">
        <f>IF(ISERROR(P72),0,P72)</f>
        <v>0</v>
      </c>
      <c r="V72" s="39" t="e">
        <f>VLOOKUP(C71,Hoja1!C46:E48,3,FALSE)</f>
        <v>#N/A</v>
      </c>
      <c r="W72" s="39">
        <f>IF(ISERROR(V72),0,V72)</f>
        <v>0</v>
      </c>
      <c r="X72" s="39">
        <f>IF($C$32="Sí",$W$72,0)</f>
        <v>0</v>
      </c>
    </row>
    <row r="73" spans="2:24" ht="15" x14ac:dyDescent="0.25">
      <c r="B73" s="87"/>
      <c r="C73" s="180"/>
      <c r="D73" s="180"/>
      <c r="E73" s="180"/>
      <c r="F73" s="180"/>
      <c r="G73" s="180"/>
      <c r="H73" s="180"/>
      <c r="I73" s="180"/>
      <c r="J73" s="180"/>
      <c r="K73" s="181"/>
      <c r="L73" s="88"/>
      <c r="M73" s="179"/>
      <c r="N73" s="177"/>
    </row>
    <row r="74" spans="2:24" ht="15" x14ac:dyDescent="0.25">
      <c r="B74" s="87"/>
      <c r="C74" s="110"/>
      <c r="D74" s="110"/>
      <c r="E74" s="110"/>
      <c r="F74" s="110"/>
      <c r="G74" s="110"/>
      <c r="H74" s="110"/>
      <c r="I74" s="110"/>
      <c r="J74" s="110"/>
      <c r="K74" s="110"/>
      <c r="L74" s="92"/>
      <c r="M74" s="179"/>
      <c r="N74" s="177"/>
    </row>
    <row r="75" spans="2:24" ht="15" x14ac:dyDescent="0.25">
      <c r="B75" s="93" t="s">
        <v>15</v>
      </c>
      <c r="C75" s="106"/>
      <c r="D75" s="106"/>
      <c r="E75" s="106"/>
      <c r="F75" s="106"/>
      <c r="G75" s="106"/>
      <c r="H75" s="106"/>
      <c r="I75" s="106"/>
      <c r="J75" s="106"/>
      <c r="K75" s="106"/>
      <c r="L75" s="95" t="e">
        <f>VLOOKUP(C76,Hoja1!C50:D52,2,FALSE)</f>
        <v>#N/A</v>
      </c>
      <c r="M75" s="190" t="str">
        <f>IF(ISERROR(L75),"-",L75)</f>
        <v>-</v>
      </c>
      <c r="N75" s="201"/>
    </row>
    <row r="76" spans="2:24" ht="15" x14ac:dyDescent="0.25">
      <c r="B76" s="96"/>
      <c r="C76" s="188"/>
      <c r="D76" s="188"/>
      <c r="E76" s="188"/>
      <c r="F76" s="188"/>
      <c r="G76" s="188"/>
      <c r="H76" s="188"/>
      <c r="I76" s="188"/>
      <c r="J76" s="188"/>
      <c r="K76" s="189"/>
      <c r="L76" s="97"/>
      <c r="M76" s="190"/>
      <c r="N76" s="201"/>
    </row>
    <row r="77" spans="2:24" ht="15" x14ac:dyDescent="0.25">
      <c r="B77" s="96"/>
      <c r="C77" s="188"/>
      <c r="D77" s="188"/>
      <c r="E77" s="188"/>
      <c r="F77" s="188"/>
      <c r="G77" s="188"/>
      <c r="H77" s="188"/>
      <c r="I77" s="188"/>
      <c r="J77" s="188"/>
      <c r="K77" s="189"/>
      <c r="L77" s="97"/>
      <c r="M77" s="190"/>
      <c r="N77" s="201"/>
      <c r="P77" s="39" t="e">
        <f t="shared" si="5"/>
        <v>#N/A</v>
      </c>
      <c r="S77" s="39">
        <f>IF(ISERROR(P77),0,P77)</f>
        <v>0</v>
      </c>
      <c r="U77" s="39">
        <f>IF(ISERROR(P78),0,P78)</f>
        <v>0</v>
      </c>
      <c r="X77" s="39" t="e">
        <f>VLOOKUP(C76,Hoja1!C50:E52,3,FALSE)</f>
        <v>#N/A</v>
      </c>
    </row>
    <row r="78" spans="2:24" ht="15" x14ac:dyDescent="0.25">
      <c r="B78" s="96"/>
      <c r="C78" s="188"/>
      <c r="D78" s="188"/>
      <c r="E78" s="188"/>
      <c r="F78" s="188"/>
      <c r="G78" s="188"/>
      <c r="H78" s="188"/>
      <c r="I78" s="188"/>
      <c r="J78" s="188"/>
      <c r="K78" s="189"/>
      <c r="L78" s="97"/>
      <c r="M78" s="190"/>
      <c r="N78" s="201"/>
      <c r="P78" s="39" t="e">
        <f>L75*$W$7</f>
        <v>#N/A</v>
      </c>
    </row>
    <row r="79" spans="2:24" ht="15" x14ac:dyDescent="0.25">
      <c r="B79" s="98"/>
      <c r="C79" s="107"/>
      <c r="D79" s="107"/>
      <c r="E79" s="107"/>
      <c r="F79" s="107"/>
      <c r="G79" s="107"/>
      <c r="H79" s="107"/>
      <c r="I79" s="107"/>
      <c r="J79" s="107"/>
      <c r="K79" s="107"/>
      <c r="L79" s="101"/>
      <c r="M79" s="190"/>
      <c r="N79" s="201"/>
    </row>
    <row r="80" spans="2:24" ht="15" x14ac:dyDescent="0.25">
      <c r="B80" s="102" t="s">
        <v>57</v>
      </c>
      <c r="C80" s="108"/>
      <c r="D80" s="108"/>
      <c r="E80" s="108"/>
      <c r="F80" s="108"/>
      <c r="G80" s="108"/>
      <c r="H80" s="108"/>
      <c r="I80" s="108"/>
      <c r="J80" s="108"/>
      <c r="K80" s="108"/>
      <c r="L80" s="104" t="e">
        <f>VLOOKUP(C81,Hoja1!C54:D57,2,FALSE)</f>
        <v>#N/A</v>
      </c>
      <c r="M80" s="179" t="str">
        <f>IF(ISERROR(L80),"-",L80)</f>
        <v>-</v>
      </c>
      <c r="N80" s="177"/>
    </row>
    <row r="81" spans="2:24" ht="15" x14ac:dyDescent="0.25">
      <c r="B81" s="87"/>
      <c r="C81" s="180"/>
      <c r="D81" s="180"/>
      <c r="E81" s="180"/>
      <c r="F81" s="180"/>
      <c r="G81" s="180"/>
      <c r="H81" s="180"/>
      <c r="I81" s="180"/>
      <c r="J81" s="180"/>
      <c r="K81" s="181"/>
      <c r="L81" s="88"/>
      <c r="M81" s="179"/>
      <c r="N81" s="177"/>
    </row>
    <row r="82" spans="2:24" ht="15" x14ac:dyDescent="0.25">
      <c r="B82" s="87"/>
      <c r="C82" s="180"/>
      <c r="D82" s="180"/>
      <c r="E82" s="180"/>
      <c r="F82" s="180"/>
      <c r="G82" s="180"/>
      <c r="H82" s="180"/>
      <c r="I82" s="180"/>
      <c r="J82" s="180"/>
      <c r="K82" s="181"/>
      <c r="L82" s="88"/>
      <c r="M82" s="179"/>
      <c r="N82" s="177"/>
      <c r="P82" s="39" t="e">
        <f t="shared" si="5"/>
        <v>#N/A</v>
      </c>
      <c r="S82" s="39">
        <f>IF(ISERROR(P82),0,P82)</f>
        <v>0</v>
      </c>
      <c r="U82" s="39">
        <f>IF(ISERROR(P83),0,P83)</f>
        <v>0</v>
      </c>
      <c r="X82" s="39" t="e">
        <f>VLOOKUP(C81,Hoja1!C54:E57,3,FALSE)</f>
        <v>#N/A</v>
      </c>
    </row>
    <row r="83" spans="2:24" ht="15" x14ac:dyDescent="0.25">
      <c r="B83" s="87"/>
      <c r="C83" s="180"/>
      <c r="D83" s="180"/>
      <c r="E83" s="180"/>
      <c r="F83" s="180"/>
      <c r="G83" s="180"/>
      <c r="H83" s="180"/>
      <c r="I83" s="180"/>
      <c r="J83" s="180"/>
      <c r="K83" s="181"/>
      <c r="L83" s="88"/>
      <c r="M83" s="179"/>
      <c r="N83" s="177"/>
      <c r="P83" s="39" t="e">
        <f>L80*$W$7</f>
        <v>#N/A</v>
      </c>
    </row>
    <row r="84" spans="2:24" ht="15" x14ac:dyDescent="0.25">
      <c r="B84" s="87"/>
      <c r="C84" s="180"/>
      <c r="D84" s="180"/>
      <c r="E84" s="180"/>
      <c r="F84" s="180"/>
      <c r="G84" s="180"/>
      <c r="H84" s="180"/>
      <c r="I84" s="180"/>
      <c r="J84" s="180"/>
      <c r="K84" s="181"/>
      <c r="L84" s="88"/>
      <c r="M84" s="179"/>
      <c r="N84" s="177"/>
    </row>
    <row r="85" spans="2:24" ht="15" x14ac:dyDescent="0.25">
      <c r="B85" s="89"/>
      <c r="C85" s="109"/>
      <c r="D85" s="109"/>
      <c r="E85" s="109"/>
      <c r="F85" s="109"/>
      <c r="G85" s="109"/>
      <c r="H85" s="109"/>
      <c r="I85" s="109"/>
      <c r="J85" s="109"/>
      <c r="K85" s="109"/>
      <c r="L85" s="92"/>
      <c r="M85" s="179"/>
      <c r="N85" s="177"/>
    </row>
    <row r="86" spans="2:24" ht="15" x14ac:dyDescent="0.25">
      <c r="B86" s="93" t="s">
        <v>95</v>
      </c>
      <c r="C86" s="106"/>
      <c r="D86" s="106"/>
      <c r="E86" s="106"/>
      <c r="F86" s="106"/>
      <c r="G86" s="106"/>
      <c r="H86" s="106"/>
      <c r="I86" s="106"/>
      <c r="J86" s="106"/>
      <c r="K86" s="106"/>
      <c r="L86" s="95" t="e">
        <f>VLOOKUP(C87,Hoja1!C59:D61,2,FALSE)</f>
        <v>#N/A</v>
      </c>
      <c r="M86" s="190" t="str">
        <f>IF(ISERROR(L86),"-",L86)</f>
        <v>-</v>
      </c>
      <c r="N86" s="192"/>
    </row>
    <row r="87" spans="2:24" ht="15" x14ac:dyDescent="0.25">
      <c r="B87" s="96"/>
      <c r="C87" s="188"/>
      <c r="D87" s="188"/>
      <c r="E87" s="188"/>
      <c r="F87" s="188"/>
      <c r="G87" s="188"/>
      <c r="H87" s="188"/>
      <c r="I87" s="188"/>
      <c r="J87" s="188"/>
      <c r="K87" s="189"/>
      <c r="L87" s="97"/>
      <c r="M87" s="190"/>
      <c r="N87" s="192"/>
    </row>
    <row r="88" spans="2:24" ht="15" x14ac:dyDescent="0.25">
      <c r="B88" s="96"/>
      <c r="C88" s="188"/>
      <c r="D88" s="188"/>
      <c r="E88" s="188"/>
      <c r="F88" s="188"/>
      <c r="G88" s="188"/>
      <c r="H88" s="188"/>
      <c r="I88" s="188"/>
      <c r="J88" s="188"/>
      <c r="K88" s="189"/>
      <c r="L88" s="97"/>
      <c r="M88" s="190"/>
      <c r="N88" s="192"/>
      <c r="P88" s="111" t="e">
        <f t="shared" si="5"/>
        <v>#N/A</v>
      </c>
      <c r="S88" s="39">
        <f>IF(ISERROR(P88),0,P88)</f>
        <v>0</v>
      </c>
      <c r="U88" s="39">
        <f>IF(ISERROR(P89),0,P89)</f>
        <v>0</v>
      </c>
      <c r="X88" s="39" t="e">
        <f>VLOOKUP(C87,Hoja1!C59:E61,3,FALSE)</f>
        <v>#N/A</v>
      </c>
    </row>
    <row r="89" spans="2:24" ht="15" x14ac:dyDescent="0.25">
      <c r="B89" s="96"/>
      <c r="C89" s="188"/>
      <c r="D89" s="188"/>
      <c r="E89" s="188"/>
      <c r="F89" s="188"/>
      <c r="G89" s="188"/>
      <c r="H89" s="188"/>
      <c r="I89" s="188"/>
      <c r="J89" s="188"/>
      <c r="K89" s="189"/>
      <c r="L89" s="97"/>
      <c r="M89" s="190"/>
      <c r="N89" s="192"/>
      <c r="P89" s="39" t="e">
        <f>L86*$W$7</f>
        <v>#N/A</v>
      </c>
    </row>
    <row r="90" spans="2:24" ht="15" x14ac:dyDescent="0.25">
      <c r="B90" s="98"/>
      <c r="C90" s="107"/>
      <c r="D90" s="107"/>
      <c r="E90" s="107"/>
      <c r="F90" s="107"/>
      <c r="G90" s="107"/>
      <c r="H90" s="107"/>
      <c r="I90" s="107"/>
      <c r="J90" s="107"/>
      <c r="K90" s="107"/>
      <c r="L90" s="101"/>
      <c r="M90" s="191"/>
      <c r="N90" s="192"/>
    </row>
    <row r="91" spans="2:24" ht="15" x14ac:dyDescent="0.25">
      <c r="B91" s="102" t="s">
        <v>48</v>
      </c>
      <c r="C91" s="108"/>
      <c r="D91" s="108"/>
      <c r="E91" s="108"/>
      <c r="F91" s="108"/>
      <c r="G91" s="108"/>
      <c r="H91" s="108"/>
      <c r="I91" s="108"/>
      <c r="J91" s="108"/>
      <c r="K91" s="108"/>
      <c r="L91" s="104" t="e">
        <f>VLOOKUP(C92,Hoja1!C63:D68,2,FALSE)</f>
        <v>#N/A</v>
      </c>
      <c r="M91" s="258" t="str">
        <f>IF(ISERROR(L91),"-",L91)</f>
        <v>-</v>
      </c>
      <c r="N91" s="198"/>
      <c r="P91" s="39" t="e">
        <f>Q94*$U$7</f>
        <v>#DIV/0!</v>
      </c>
      <c r="R91" s="39">
        <f>IF(ISERROR(L91),0,1)</f>
        <v>0</v>
      </c>
      <c r="T91" s="39">
        <f>IF(ISERROR(L91),0,L91)</f>
        <v>0</v>
      </c>
      <c r="U91" s="39">
        <f>IF(ISERROR(P92),0,P92)</f>
        <v>0</v>
      </c>
    </row>
    <row r="92" spans="2:24" ht="15" x14ac:dyDescent="0.25">
      <c r="B92" s="87"/>
      <c r="C92" s="180"/>
      <c r="D92" s="180"/>
      <c r="E92" s="180"/>
      <c r="F92" s="180"/>
      <c r="G92" s="180"/>
      <c r="H92" s="180"/>
      <c r="I92" s="180"/>
      <c r="J92" s="180"/>
      <c r="K92" s="181"/>
      <c r="L92" s="88"/>
      <c r="M92" s="256"/>
      <c r="N92" s="198"/>
      <c r="P92" s="39" t="e">
        <f>Q94*$W$7</f>
        <v>#DIV/0!</v>
      </c>
      <c r="X92" s="39" t="e">
        <f>VLOOKUP(C92,Hoja1!C63:E68,3,FALSE)</f>
        <v>#N/A</v>
      </c>
    </row>
    <row r="93" spans="2:24" ht="15" x14ac:dyDescent="0.25">
      <c r="B93" s="87"/>
      <c r="C93" s="180"/>
      <c r="D93" s="180"/>
      <c r="E93" s="180"/>
      <c r="F93" s="180"/>
      <c r="G93" s="180"/>
      <c r="H93" s="180"/>
      <c r="I93" s="180"/>
      <c r="J93" s="180"/>
      <c r="K93" s="181"/>
      <c r="L93" s="88"/>
      <c r="M93" s="256"/>
      <c r="N93" s="198"/>
    </row>
    <row r="94" spans="2:24" ht="15" x14ac:dyDescent="0.25">
      <c r="B94" s="87"/>
      <c r="C94" s="180"/>
      <c r="D94" s="180"/>
      <c r="E94" s="180"/>
      <c r="F94" s="180"/>
      <c r="G94" s="180"/>
      <c r="H94" s="180"/>
      <c r="I94" s="180"/>
      <c r="J94" s="180"/>
      <c r="K94" s="181"/>
      <c r="L94" s="88" t="e">
        <f>VLOOKUP(C94,Hoja1!C63:D68,2,FALSE)</f>
        <v>#N/A</v>
      </c>
      <c r="M94" s="256" t="str">
        <f>IF(ISERROR(L94),"-",L94)</f>
        <v>-</v>
      </c>
      <c r="N94" s="198"/>
      <c r="Q94" s="39" t="e">
        <f>SUM(T91,T94,T97)/SUM(R91,R94,R97)</f>
        <v>#DIV/0!</v>
      </c>
      <c r="R94" s="39">
        <f>IF(ISERROR(L94),0,1)</f>
        <v>0</v>
      </c>
      <c r="S94" s="39">
        <f>IF(ISERROR(P91),0,P91)</f>
        <v>0</v>
      </c>
      <c r="T94" s="39">
        <f>IF(ISERROR(L94),0,L94)</f>
        <v>0</v>
      </c>
    </row>
    <row r="95" spans="2:24" ht="15" x14ac:dyDescent="0.25">
      <c r="B95" s="87"/>
      <c r="C95" s="180"/>
      <c r="D95" s="180"/>
      <c r="E95" s="180"/>
      <c r="F95" s="180"/>
      <c r="G95" s="180"/>
      <c r="H95" s="180"/>
      <c r="I95" s="180"/>
      <c r="J95" s="180"/>
      <c r="K95" s="181"/>
      <c r="L95" s="88"/>
      <c r="M95" s="256"/>
      <c r="N95" s="198"/>
    </row>
    <row r="96" spans="2:24" ht="15" x14ac:dyDescent="0.25">
      <c r="B96" s="87"/>
      <c r="C96" s="180"/>
      <c r="D96" s="180"/>
      <c r="E96" s="180"/>
      <c r="F96" s="180"/>
      <c r="G96" s="180"/>
      <c r="H96" s="180"/>
      <c r="I96" s="180"/>
      <c r="J96" s="180"/>
      <c r="K96" s="181"/>
      <c r="L96" s="88" t="e">
        <f>VLOOKUP(C96,Hoja1!C63:D68,2,FALSE)</f>
        <v>#N/A</v>
      </c>
      <c r="M96" s="256" t="str">
        <f>IF(ISERROR(L96),"-",L96)</f>
        <v>-</v>
      </c>
      <c r="N96" s="198"/>
    </row>
    <row r="97" spans="2:24" ht="15" x14ac:dyDescent="0.25">
      <c r="B97" s="87"/>
      <c r="C97" s="180"/>
      <c r="D97" s="180"/>
      <c r="E97" s="180"/>
      <c r="F97" s="180"/>
      <c r="G97" s="180"/>
      <c r="H97" s="180"/>
      <c r="I97" s="180"/>
      <c r="J97" s="180"/>
      <c r="K97" s="181"/>
      <c r="L97" s="88"/>
      <c r="M97" s="256"/>
      <c r="N97" s="198"/>
      <c r="R97" s="39">
        <f>IF(ISERROR(L96),0,1)</f>
        <v>0</v>
      </c>
      <c r="T97" s="39">
        <f>IF(ISERROR(L96),0,L96)</f>
        <v>0</v>
      </c>
    </row>
    <row r="98" spans="2:24" ht="15" x14ac:dyDescent="0.25">
      <c r="B98" s="89"/>
      <c r="C98" s="109"/>
      <c r="D98" s="109"/>
      <c r="E98" s="109"/>
      <c r="F98" s="109"/>
      <c r="G98" s="109"/>
      <c r="H98" s="109"/>
      <c r="I98" s="109"/>
      <c r="J98" s="109"/>
      <c r="K98" s="109"/>
      <c r="L98" s="92"/>
      <c r="M98" s="257"/>
      <c r="N98" s="198"/>
    </row>
    <row r="99" spans="2:24" ht="15" x14ac:dyDescent="0.25">
      <c r="B99" s="93" t="s">
        <v>41</v>
      </c>
      <c r="C99" s="106"/>
      <c r="D99" s="106"/>
      <c r="E99" s="106"/>
      <c r="F99" s="106"/>
      <c r="G99" s="106"/>
      <c r="H99" s="106"/>
      <c r="I99" s="106"/>
      <c r="J99" s="106"/>
      <c r="K99" s="106"/>
      <c r="L99" s="95" t="e">
        <f>VLOOKUP(C100,Hoja1!C70:D73,2,FALSE)</f>
        <v>#N/A</v>
      </c>
      <c r="M99" s="255" t="str">
        <f>IF(ISERROR(L99),"-",L99)</f>
        <v>-</v>
      </c>
      <c r="N99" s="192"/>
    </row>
    <row r="100" spans="2:24" ht="15" x14ac:dyDescent="0.25">
      <c r="B100" s="96"/>
      <c r="C100" s="188"/>
      <c r="D100" s="188"/>
      <c r="E100" s="188"/>
      <c r="F100" s="188"/>
      <c r="G100" s="188"/>
      <c r="H100" s="188"/>
      <c r="I100" s="188"/>
      <c r="J100" s="188"/>
      <c r="K100" s="189"/>
      <c r="L100" s="97"/>
      <c r="M100" s="190"/>
      <c r="N100" s="192"/>
    </row>
    <row r="101" spans="2:24" ht="15" x14ac:dyDescent="0.25">
      <c r="B101" s="96"/>
      <c r="C101" s="188"/>
      <c r="D101" s="188"/>
      <c r="E101" s="188"/>
      <c r="F101" s="188"/>
      <c r="G101" s="188"/>
      <c r="H101" s="188"/>
      <c r="I101" s="188"/>
      <c r="J101" s="188"/>
      <c r="K101" s="189"/>
      <c r="L101" s="97"/>
      <c r="M101" s="190"/>
      <c r="N101" s="192"/>
      <c r="P101" s="39" t="e">
        <f t="shared" si="5"/>
        <v>#N/A</v>
      </c>
      <c r="S101" s="39">
        <f>IF(ISERROR(P101),0,P101)</f>
        <v>0</v>
      </c>
      <c r="U101" s="39">
        <f>IF(ISERROR(P102),0,P102)</f>
        <v>0</v>
      </c>
      <c r="X101" s="39" t="e">
        <f>VLOOKUP(C100,Hoja1!C70:E73,3,FALSE)</f>
        <v>#N/A</v>
      </c>
    </row>
    <row r="102" spans="2:24" ht="15" x14ac:dyDescent="0.25">
      <c r="B102" s="96"/>
      <c r="C102" s="188"/>
      <c r="D102" s="188"/>
      <c r="E102" s="188"/>
      <c r="F102" s="188"/>
      <c r="G102" s="188"/>
      <c r="H102" s="188"/>
      <c r="I102" s="188"/>
      <c r="J102" s="188"/>
      <c r="K102" s="189"/>
      <c r="L102" s="97"/>
      <c r="M102" s="190"/>
      <c r="N102" s="192"/>
      <c r="P102" s="39" t="e">
        <f>L99*$W$7</f>
        <v>#N/A</v>
      </c>
    </row>
    <row r="103" spans="2:24" ht="15" x14ac:dyDescent="0.25">
      <c r="B103" s="96"/>
      <c r="C103" s="188"/>
      <c r="D103" s="188"/>
      <c r="E103" s="188"/>
      <c r="F103" s="188"/>
      <c r="G103" s="188"/>
      <c r="H103" s="188"/>
      <c r="I103" s="188"/>
      <c r="J103" s="188"/>
      <c r="K103" s="189"/>
      <c r="L103" s="97"/>
      <c r="M103" s="190"/>
      <c r="N103" s="192"/>
    </row>
    <row r="104" spans="2:24" ht="15" x14ac:dyDescent="0.25">
      <c r="B104" s="98"/>
      <c r="C104" s="107"/>
      <c r="D104" s="107"/>
      <c r="E104" s="107"/>
      <c r="F104" s="107"/>
      <c r="G104" s="107"/>
      <c r="H104" s="107"/>
      <c r="I104" s="107"/>
      <c r="J104" s="107"/>
      <c r="K104" s="107"/>
      <c r="L104" s="101"/>
      <c r="M104" s="190"/>
      <c r="N104" s="192"/>
    </row>
    <row r="105" spans="2:24" ht="15" x14ac:dyDescent="0.25">
      <c r="B105" s="102" t="s">
        <v>256</v>
      </c>
      <c r="C105" s="108"/>
      <c r="D105" s="108"/>
      <c r="E105" s="108"/>
      <c r="F105" s="108"/>
      <c r="G105" s="108"/>
      <c r="H105" s="108"/>
      <c r="I105" s="108"/>
      <c r="J105" s="108"/>
      <c r="K105" s="108"/>
      <c r="L105" s="104" t="e">
        <f>VLOOKUP(C106,Hoja1!C75:D78,2,FALSE)</f>
        <v>#N/A</v>
      </c>
      <c r="M105" s="179" t="str">
        <f>IF(ISERROR(L105),"-",L105)</f>
        <v>-</v>
      </c>
      <c r="N105" s="198"/>
    </row>
    <row r="106" spans="2:24" ht="15" x14ac:dyDescent="0.25">
      <c r="B106" s="87"/>
      <c r="C106" s="180"/>
      <c r="D106" s="180"/>
      <c r="E106" s="180"/>
      <c r="F106" s="180"/>
      <c r="G106" s="180"/>
      <c r="H106" s="180"/>
      <c r="I106" s="180"/>
      <c r="J106" s="180"/>
      <c r="K106" s="181"/>
      <c r="L106" s="88"/>
      <c r="M106" s="179"/>
      <c r="N106" s="198"/>
    </row>
    <row r="107" spans="2:24" ht="15" x14ac:dyDescent="0.25">
      <c r="B107" s="87"/>
      <c r="C107" s="180"/>
      <c r="D107" s="180"/>
      <c r="E107" s="180"/>
      <c r="F107" s="180"/>
      <c r="G107" s="180"/>
      <c r="H107" s="180"/>
      <c r="I107" s="180"/>
      <c r="J107" s="180"/>
      <c r="K107" s="181"/>
      <c r="L107" s="88"/>
      <c r="M107" s="179"/>
      <c r="N107" s="198"/>
      <c r="P107" s="39" t="e">
        <f t="shared" si="5"/>
        <v>#N/A</v>
      </c>
      <c r="S107" s="39">
        <f>IF(ISERROR(P107),0,P107)</f>
        <v>0</v>
      </c>
      <c r="U107" s="39">
        <f>IF(ISERROR(P108),0,P108)</f>
        <v>0</v>
      </c>
      <c r="X107" s="39" t="e">
        <f>VLOOKUP(C106,Hoja1!C75:E78,3,FALSE)</f>
        <v>#N/A</v>
      </c>
    </row>
    <row r="108" spans="2:24" ht="15" x14ac:dyDescent="0.25">
      <c r="B108" s="87"/>
      <c r="C108" s="180"/>
      <c r="D108" s="180"/>
      <c r="E108" s="180"/>
      <c r="F108" s="180"/>
      <c r="G108" s="180"/>
      <c r="H108" s="180"/>
      <c r="I108" s="180"/>
      <c r="J108" s="180"/>
      <c r="K108" s="181"/>
      <c r="L108" s="88"/>
      <c r="M108" s="179"/>
      <c r="N108" s="198"/>
      <c r="P108" s="39" t="e">
        <f>L105*$W$7</f>
        <v>#N/A</v>
      </c>
    </row>
    <row r="109" spans="2:24" ht="15" x14ac:dyDescent="0.25">
      <c r="B109" s="87"/>
      <c r="C109" s="180"/>
      <c r="D109" s="180"/>
      <c r="E109" s="180"/>
      <c r="F109" s="180"/>
      <c r="G109" s="180"/>
      <c r="H109" s="180"/>
      <c r="I109" s="180"/>
      <c r="J109" s="180"/>
      <c r="K109" s="181"/>
      <c r="L109" s="88"/>
      <c r="M109" s="179"/>
      <c r="N109" s="198"/>
    </row>
    <row r="110" spans="2:24" ht="15" x14ac:dyDescent="0.25">
      <c r="B110" s="89"/>
      <c r="C110" s="109"/>
      <c r="D110" s="109"/>
      <c r="E110" s="109"/>
      <c r="F110" s="109"/>
      <c r="G110" s="109"/>
      <c r="H110" s="109"/>
      <c r="I110" s="109"/>
      <c r="J110" s="109"/>
      <c r="K110" s="109"/>
      <c r="L110" s="92"/>
      <c r="M110" s="179"/>
      <c r="N110" s="198"/>
    </row>
    <row r="111" spans="2:24" ht="15" x14ac:dyDescent="0.25">
      <c r="B111" s="93" t="s">
        <v>131</v>
      </c>
      <c r="C111" s="106"/>
      <c r="D111" s="106"/>
      <c r="E111" s="106"/>
      <c r="F111" s="106"/>
      <c r="G111" s="106"/>
      <c r="H111" s="106"/>
      <c r="I111" s="106"/>
      <c r="J111" s="106"/>
      <c r="K111" s="106"/>
      <c r="L111" s="95" t="e">
        <f>VLOOKUP(C112,Hoja1!C80:D83,2,FALSE)</f>
        <v>#N/A</v>
      </c>
      <c r="M111" s="190" t="str">
        <f>IF(ISERROR(L111),"-",L111)</f>
        <v>-</v>
      </c>
      <c r="N111" s="192"/>
    </row>
    <row r="112" spans="2:24" ht="15" x14ac:dyDescent="0.25">
      <c r="B112" s="96"/>
      <c r="C112" s="188"/>
      <c r="D112" s="188"/>
      <c r="E112" s="188"/>
      <c r="F112" s="188"/>
      <c r="G112" s="188"/>
      <c r="H112" s="188"/>
      <c r="I112" s="188"/>
      <c r="J112" s="188"/>
      <c r="K112" s="189"/>
      <c r="L112" s="97"/>
      <c r="M112" s="190"/>
      <c r="N112" s="192"/>
    </row>
    <row r="113" spans="2:24" ht="15" x14ac:dyDescent="0.25">
      <c r="B113" s="96"/>
      <c r="C113" s="188"/>
      <c r="D113" s="188"/>
      <c r="E113" s="188"/>
      <c r="F113" s="188"/>
      <c r="G113" s="188"/>
      <c r="H113" s="188"/>
      <c r="I113" s="188"/>
      <c r="J113" s="188"/>
      <c r="K113" s="189"/>
      <c r="L113" s="97"/>
      <c r="M113" s="190"/>
      <c r="N113" s="192"/>
      <c r="P113" s="39" t="e">
        <f t="shared" ref="P113:P173" si="6">L111*$U$7</f>
        <v>#N/A</v>
      </c>
      <c r="S113" s="39">
        <f>IF(ISERROR(P113),0,P113)</f>
        <v>0</v>
      </c>
      <c r="U113" s="39">
        <f>IF(ISERROR(P114),0,P114)</f>
        <v>0</v>
      </c>
      <c r="X113" s="39" t="e">
        <f>VLOOKUP(C112,Hoja1!C80:E83,3,FALSE)</f>
        <v>#N/A</v>
      </c>
    </row>
    <row r="114" spans="2:24" ht="15" x14ac:dyDescent="0.25">
      <c r="B114" s="96"/>
      <c r="C114" s="188"/>
      <c r="D114" s="188"/>
      <c r="E114" s="188"/>
      <c r="F114" s="188"/>
      <c r="G114" s="188"/>
      <c r="H114" s="188"/>
      <c r="I114" s="188"/>
      <c r="J114" s="188"/>
      <c r="K114" s="189"/>
      <c r="L114" s="97"/>
      <c r="M114" s="190"/>
      <c r="N114" s="192"/>
      <c r="P114" s="39" t="e">
        <f>L111*$W$7</f>
        <v>#N/A</v>
      </c>
    </row>
    <row r="115" spans="2:24" ht="15" x14ac:dyDescent="0.25">
      <c r="B115" s="96"/>
      <c r="C115" s="188"/>
      <c r="D115" s="188"/>
      <c r="E115" s="188"/>
      <c r="F115" s="188"/>
      <c r="G115" s="188"/>
      <c r="H115" s="188"/>
      <c r="I115" s="188"/>
      <c r="J115" s="188"/>
      <c r="K115" s="189"/>
      <c r="L115" s="97"/>
      <c r="M115" s="190"/>
      <c r="N115" s="192"/>
    </row>
    <row r="116" spans="2:24" ht="15" x14ac:dyDescent="0.25">
      <c r="B116" s="98"/>
      <c r="C116" s="107"/>
      <c r="D116" s="107"/>
      <c r="E116" s="107"/>
      <c r="F116" s="107"/>
      <c r="G116" s="107"/>
      <c r="H116" s="107"/>
      <c r="I116" s="107"/>
      <c r="J116" s="107"/>
      <c r="K116" s="107"/>
      <c r="L116" s="101"/>
      <c r="M116" s="190"/>
      <c r="N116" s="192"/>
    </row>
    <row r="117" spans="2:24" ht="15" x14ac:dyDescent="0.25">
      <c r="B117" s="102" t="s">
        <v>171</v>
      </c>
      <c r="C117" s="108"/>
      <c r="D117" s="108"/>
      <c r="E117" s="108"/>
      <c r="F117" s="108"/>
      <c r="G117" s="108"/>
      <c r="H117" s="108"/>
      <c r="I117" s="108"/>
      <c r="J117" s="108"/>
      <c r="K117" s="108"/>
      <c r="L117" s="104" t="e">
        <f>VLOOKUP(C118,Hoja1!C85:D89,2,FALSE)</f>
        <v>#N/A</v>
      </c>
      <c r="M117" s="179" t="str">
        <f>IF(ISERROR(L117),"-",L117)</f>
        <v>-</v>
      </c>
      <c r="N117" s="198"/>
    </row>
    <row r="118" spans="2:24" ht="15" x14ac:dyDescent="0.25">
      <c r="B118" s="87"/>
      <c r="C118" s="180"/>
      <c r="D118" s="180"/>
      <c r="E118" s="180"/>
      <c r="F118" s="180"/>
      <c r="G118" s="180"/>
      <c r="H118" s="180"/>
      <c r="I118" s="180"/>
      <c r="J118" s="180"/>
      <c r="K118" s="181"/>
      <c r="L118" s="88"/>
      <c r="M118" s="179"/>
      <c r="N118" s="198"/>
    </row>
    <row r="119" spans="2:24" ht="15" x14ac:dyDescent="0.25">
      <c r="B119" s="87"/>
      <c r="C119" s="180"/>
      <c r="D119" s="180"/>
      <c r="E119" s="180"/>
      <c r="F119" s="180"/>
      <c r="G119" s="180"/>
      <c r="H119" s="180"/>
      <c r="I119" s="180"/>
      <c r="J119" s="180"/>
      <c r="K119" s="181"/>
      <c r="L119" s="88"/>
      <c r="M119" s="179"/>
      <c r="N119" s="198"/>
      <c r="P119" s="39" t="e">
        <f t="shared" si="6"/>
        <v>#N/A</v>
      </c>
      <c r="S119" s="39">
        <f>IF(ISERROR(P119),0,P119)</f>
        <v>0</v>
      </c>
      <c r="U119" s="39">
        <f>IF(ISERROR(P120),0,P120)</f>
        <v>0</v>
      </c>
      <c r="X119" s="39" t="e">
        <f>VLOOKUP(C118,Hoja1!C85:E89,3,FALSE)</f>
        <v>#N/A</v>
      </c>
    </row>
    <row r="120" spans="2:24" ht="15" x14ac:dyDescent="0.25">
      <c r="B120" s="87"/>
      <c r="C120" s="180"/>
      <c r="D120" s="180"/>
      <c r="E120" s="180"/>
      <c r="F120" s="180"/>
      <c r="G120" s="180"/>
      <c r="H120" s="180"/>
      <c r="I120" s="180"/>
      <c r="J120" s="180"/>
      <c r="K120" s="181"/>
      <c r="L120" s="88"/>
      <c r="M120" s="179"/>
      <c r="N120" s="198"/>
      <c r="P120" s="39" t="e">
        <f>L117*$W$7</f>
        <v>#N/A</v>
      </c>
    </row>
    <row r="121" spans="2:24" ht="15" x14ac:dyDescent="0.25">
      <c r="B121" s="87"/>
      <c r="C121" s="180"/>
      <c r="D121" s="180"/>
      <c r="E121" s="180"/>
      <c r="F121" s="180"/>
      <c r="G121" s="180"/>
      <c r="H121" s="180"/>
      <c r="I121" s="180"/>
      <c r="J121" s="180"/>
      <c r="K121" s="181"/>
      <c r="L121" s="88"/>
      <c r="M121" s="179"/>
      <c r="N121" s="198"/>
    </row>
    <row r="122" spans="2:24" ht="15" x14ac:dyDescent="0.25">
      <c r="B122" s="87"/>
      <c r="C122" s="180"/>
      <c r="D122" s="180"/>
      <c r="E122" s="180"/>
      <c r="F122" s="180"/>
      <c r="G122" s="180"/>
      <c r="H122" s="180"/>
      <c r="I122" s="180"/>
      <c r="J122" s="180"/>
      <c r="K122" s="181"/>
      <c r="L122" s="88"/>
      <c r="M122" s="179"/>
      <c r="N122" s="198"/>
    </row>
    <row r="123" spans="2:24" ht="15" x14ac:dyDescent="0.25">
      <c r="B123" s="89"/>
      <c r="C123" s="109"/>
      <c r="D123" s="109"/>
      <c r="E123" s="109"/>
      <c r="F123" s="109"/>
      <c r="G123" s="109"/>
      <c r="H123" s="109"/>
      <c r="I123" s="109"/>
      <c r="J123" s="109"/>
      <c r="K123" s="109"/>
      <c r="L123" s="92"/>
      <c r="M123" s="179"/>
      <c r="N123" s="198"/>
    </row>
    <row r="124" spans="2:24" ht="15" x14ac:dyDescent="0.25">
      <c r="B124" s="112" t="s">
        <v>49</v>
      </c>
      <c r="C124" s="113"/>
      <c r="D124" s="113"/>
      <c r="E124" s="113"/>
      <c r="F124" s="113"/>
      <c r="G124" s="113"/>
      <c r="H124" s="113"/>
      <c r="I124" s="113"/>
      <c r="J124" s="113"/>
      <c r="K124" s="113"/>
      <c r="L124" s="95" t="e">
        <f>VLOOKUP(C125,Hoja1!C91:D94,2,FALSE)</f>
        <v>#N/A</v>
      </c>
      <c r="M124" s="190" t="str">
        <f>IF(ISERROR(L124),"-",L124)</f>
        <v>-</v>
      </c>
      <c r="N124" s="201"/>
    </row>
    <row r="125" spans="2:24" ht="15" x14ac:dyDescent="0.25">
      <c r="B125" s="114"/>
      <c r="C125" s="186"/>
      <c r="D125" s="186"/>
      <c r="E125" s="186"/>
      <c r="F125" s="186"/>
      <c r="G125" s="186"/>
      <c r="H125" s="186"/>
      <c r="I125" s="186"/>
      <c r="J125" s="186"/>
      <c r="K125" s="187"/>
      <c r="L125" s="97"/>
      <c r="M125" s="190"/>
      <c r="N125" s="201"/>
    </row>
    <row r="126" spans="2:24" ht="15" x14ac:dyDescent="0.25">
      <c r="B126" s="114"/>
      <c r="C126" s="186"/>
      <c r="D126" s="186"/>
      <c r="E126" s="186"/>
      <c r="F126" s="186"/>
      <c r="G126" s="186"/>
      <c r="H126" s="186"/>
      <c r="I126" s="186"/>
      <c r="J126" s="186"/>
      <c r="K126" s="187"/>
      <c r="L126" s="97"/>
      <c r="M126" s="190"/>
      <c r="N126" s="201"/>
      <c r="P126" s="39" t="e">
        <f t="shared" si="6"/>
        <v>#N/A</v>
      </c>
      <c r="S126" s="39">
        <f>IF(ISERROR(P126),0,P126)</f>
        <v>0</v>
      </c>
      <c r="U126" s="39">
        <f>IF(ISERROR(P127),0,P127)</f>
        <v>0</v>
      </c>
      <c r="X126" s="39" t="e">
        <f>VLOOKUP(C125,Hoja1!C91:E94,3,FALSE)</f>
        <v>#N/A</v>
      </c>
    </row>
    <row r="127" spans="2:24" ht="15" x14ac:dyDescent="0.25">
      <c r="B127" s="114"/>
      <c r="C127" s="186"/>
      <c r="D127" s="186"/>
      <c r="E127" s="186"/>
      <c r="F127" s="186"/>
      <c r="G127" s="186"/>
      <c r="H127" s="186"/>
      <c r="I127" s="186"/>
      <c r="J127" s="186"/>
      <c r="K127" s="187"/>
      <c r="L127" s="97"/>
      <c r="M127" s="190"/>
      <c r="N127" s="201"/>
      <c r="P127" s="39" t="e">
        <f>L124*$W$7</f>
        <v>#N/A</v>
      </c>
    </row>
    <row r="128" spans="2:24" ht="15" x14ac:dyDescent="0.25">
      <c r="B128" s="114"/>
      <c r="C128" s="186"/>
      <c r="D128" s="186"/>
      <c r="E128" s="186"/>
      <c r="F128" s="186"/>
      <c r="G128" s="186"/>
      <c r="H128" s="186"/>
      <c r="I128" s="186"/>
      <c r="J128" s="186"/>
      <c r="K128" s="187"/>
      <c r="L128" s="97"/>
      <c r="M128" s="190"/>
      <c r="N128" s="201"/>
    </row>
    <row r="129" spans="2:24" ht="15" x14ac:dyDescent="0.25">
      <c r="B129" s="115"/>
      <c r="C129" s="150"/>
      <c r="D129" s="116"/>
      <c r="E129" s="116"/>
      <c r="F129" s="116"/>
      <c r="G129" s="116"/>
      <c r="H129" s="116"/>
      <c r="I129" s="116"/>
      <c r="J129" s="116"/>
      <c r="K129" s="116"/>
      <c r="L129" s="101"/>
      <c r="M129" s="190"/>
      <c r="N129" s="201"/>
    </row>
    <row r="130" spans="2:24" ht="15" x14ac:dyDescent="0.25">
      <c r="B130" s="102" t="s">
        <v>172</v>
      </c>
      <c r="C130" s="108"/>
      <c r="D130" s="108"/>
      <c r="E130" s="108"/>
      <c r="F130" s="108"/>
      <c r="G130" s="108"/>
      <c r="H130" s="108"/>
      <c r="I130" s="108"/>
      <c r="J130" s="108"/>
      <c r="K130" s="108"/>
      <c r="L130" s="104" t="e">
        <f>VLOOKUP(C131,Hoja1!C96:D101,2,FALSE)</f>
        <v>#N/A</v>
      </c>
      <c r="M130" s="179" t="str">
        <f>IF(ISERROR(L130),"-",L130)</f>
        <v>-</v>
      </c>
      <c r="N130" s="198"/>
    </row>
    <row r="131" spans="2:24" ht="15" x14ac:dyDescent="0.25">
      <c r="B131" s="87"/>
      <c r="C131" s="184"/>
      <c r="D131" s="184"/>
      <c r="E131" s="184"/>
      <c r="F131" s="184"/>
      <c r="G131" s="184"/>
      <c r="H131" s="184"/>
      <c r="I131" s="184"/>
      <c r="J131" s="184"/>
      <c r="K131" s="185"/>
      <c r="L131" s="88"/>
      <c r="M131" s="179"/>
      <c r="N131" s="198"/>
    </row>
    <row r="132" spans="2:24" ht="15" x14ac:dyDescent="0.25">
      <c r="B132" s="87"/>
      <c r="C132" s="184"/>
      <c r="D132" s="184"/>
      <c r="E132" s="184"/>
      <c r="F132" s="184"/>
      <c r="G132" s="184"/>
      <c r="H132" s="184"/>
      <c r="I132" s="184"/>
      <c r="J132" s="184"/>
      <c r="K132" s="185"/>
      <c r="L132" s="88"/>
      <c r="M132" s="179"/>
      <c r="N132" s="198"/>
      <c r="P132" s="39" t="e">
        <f t="shared" si="6"/>
        <v>#N/A</v>
      </c>
      <c r="S132" s="39">
        <f>IF(ISERROR(P132),0,P132)</f>
        <v>0</v>
      </c>
      <c r="U132" s="39">
        <f>IF(ISERROR(P133),0,P133)</f>
        <v>0</v>
      </c>
      <c r="X132" s="39" t="e">
        <f>VLOOKUP(C131,Hoja1!C96:E101,3,FALSE)</f>
        <v>#N/A</v>
      </c>
    </row>
    <row r="133" spans="2:24" ht="15" x14ac:dyDescent="0.25">
      <c r="B133" s="87"/>
      <c r="C133" s="184"/>
      <c r="D133" s="184"/>
      <c r="E133" s="184"/>
      <c r="F133" s="184"/>
      <c r="G133" s="184"/>
      <c r="H133" s="184"/>
      <c r="I133" s="184"/>
      <c r="J133" s="184"/>
      <c r="K133" s="185"/>
      <c r="L133" s="88"/>
      <c r="M133" s="179"/>
      <c r="N133" s="198"/>
      <c r="P133" s="39" t="e">
        <f>L130*$W$7</f>
        <v>#N/A</v>
      </c>
    </row>
    <row r="134" spans="2:24" ht="15" x14ac:dyDescent="0.25">
      <c r="B134" s="87"/>
      <c r="C134" s="184"/>
      <c r="D134" s="184"/>
      <c r="E134" s="184"/>
      <c r="F134" s="184"/>
      <c r="G134" s="184"/>
      <c r="H134" s="184"/>
      <c r="I134" s="184"/>
      <c r="J134" s="184"/>
      <c r="K134" s="185"/>
      <c r="L134" s="88"/>
      <c r="M134" s="179"/>
      <c r="N134" s="198"/>
    </row>
    <row r="135" spans="2:24" s="117" customFormat="1" ht="15" x14ac:dyDescent="0.25">
      <c r="B135" s="87"/>
      <c r="C135" s="184"/>
      <c r="D135" s="184"/>
      <c r="E135" s="184"/>
      <c r="F135" s="184"/>
      <c r="G135" s="184"/>
      <c r="H135" s="184"/>
      <c r="I135" s="184"/>
      <c r="J135" s="184"/>
      <c r="K135" s="185"/>
      <c r="L135" s="88"/>
      <c r="M135" s="179"/>
      <c r="N135" s="198"/>
      <c r="P135" s="39"/>
      <c r="S135" s="39"/>
    </row>
    <row r="136" spans="2:24" s="117" customFormat="1" ht="15" x14ac:dyDescent="0.25">
      <c r="B136" s="89"/>
      <c r="C136" s="109"/>
      <c r="D136" s="109"/>
      <c r="E136" s="109"/>
      <c r="F136" s="109"/>
      <c r="G136" s="109"/>
      <c r="H136" s="109"/>
      <c r="I136" s="109"/>
      <c r="J136" s="109"/>
      <c r="K136" s="109"/>
      <c r="L136" s="92"/>
      <c r="M136" s="179"/>
      <c r="N136" s="198"/>
      <c r="P136" s="39"/>
      <c r="S136" s="39"/>
    </row>
    <row r="137" spans="2:24" s="117" customFormat="1" ht="15" x14ac:dyDescent="0.25">
      <c r="B137" s="93" t="s">
        <v>100</v>
      </c>
      <c r="C137" s="106"/>
      <c r="D137" s="106"/>
      <c r="E137" s="106"/>
      <c r="F137" s="106"/>
      <c r="G137" s="106"/>
      <c r="H137" s="106"/>
      <c r="I137" s="106"/>
      <c r="J137" s="106"/>
      <c r="K137" s="106"/>
      <c r="L137" s="95" t="e">
        <f>VLOOKUP(C138,Hoja1!C103:D105,2,FALSE)</f>
        <v>#N/A</v>
      </c>
      <c r="M137" s="190" t="str">
        <f>IF(ISERROR(L137),"-",L137)</f>
        <v>-</v>
      </c>
      <c r="N137" s="192"/>
      <c r="P137" s="39"/>
      <c r="S137" s="39"/>
    </row>
    <row r="138" spans="2:24" s="117" customFormat="1" ht="15" x14ac:dyDescent="0.25">
      <c r="B138" s="96"/>
      <c r="C138" s="188"/>
      <c r="D138" s="188"/>
      <c r="E138" s="188"/>
      <c r="F138" s="188"/>
      <c r="G138" s="188"/>
      <c r="H138" s="188"/>
      <c r="I138" s="188"/>
      <c r="J138" s="188"/>
      <c r="K138" s="189"/>
      <c r="L138" s="97"/>
      <c r="M138" s="190"/>
      <c r="N138" s="192"/>
      <c r="P138" s="39"/>
      <c r="S138" s="39"/>
    </row>
    <row r="139" spans="2:24" s="117" customFormat="1" ht="15" x14ac:dyDescent="0.25">
      <c r="B139" s="96"/>
      <c r="C139" s="188"/>
      <c r="D139" s="188"/>
      <c r="E139" s="188"/>
      <c r="F139" s="188"/>
      <c r="G139" s="188"/>
      <c r="H139" s="188"/>
      <c r="I139" s="188"/>
      <c r="J139" s="188"/>
      <c r="K139" s="189"/>
      <c r="L139" s="97"/>
      <c r="M139" s="190"/>
      <c r="N139" s="192"/>
      <c r="P139" s="39" t="e">
        <f t="shared" si="6"/>
        <v>#N/A</v>
      </c>
      <c r="S139" s="39">
        <f>IF(ISERROR(P139),0,P139)</f>
        <v>0</v>
      </c>
      <c r="U139" s="39">
        <f>IF(ISERROR(P140),0,P140)</f>
        <v>0</v>
      </c>
      <c r="V139" s="39"/>
      <c r="W139" s="39"/>
      <c r="X139" s="39" t="e">
        <f>VLOOKUP(C138,Hoja1!C103:E105,3,FALSE)</f>
        <v>#N/A</v>
      </c>
    </row>
    <row r="140" spans="2:24" s="117" customFormat="1" ht="15" x14ac:dyDescent="0.25">
      <c r="B140" s="96"/>
      <c r="C140" s="188"/>
      <c r="D140" s="188"/>
      <c r="E140" s="188"/>
      <c r="F140" s="188"/>
      <c r="G140" s="188"/>
      <c r="H140" s="188"/>
      <c r="I140" s="188"/>
      <c r="J140" s="188"/>
      <c r="K140" s="189"/>
      <c r="L140" s="97"/>
      <c r="M140" s="190"/>
      <c r="N140" s="192"/>
      <c r="P140" s="39" t="e">
        <f>L137*$W$7</f>
        <v>#N/A</v>
      </c>
      <c r="S140" s="39"/>
    </row>
    <row r="141" spans="2:24" ht="15" x14ac:dyDescent="0.25">
      <c r="B141" s="98"/>
      <c r="C141" s="107"/>
      <c r="D141" s="107"/>
      <c r="E141" s="107"/>
      <c r="F141" s="107"/>
      <c r="G141" s="107"/>
      <c r="H141" s="107"/>
      <c r="I141" s="107"/>
      <c r="J141" s="107"/>
      <c r="K141" s="107"/>
      <c r="L141" s="101"/>
      <c r="M141" s="190"/>
      <c r="N141" s="192"/>
    </row>
    <row r="142" spans="2:24" ht="15" x14ac:dyDescent="0.25">
      <c r="B142" s="118" t="s">
        <v>174</v>
      </c>
      <c r="C142" s="119"/>
      <c r="D142" s="119"/>
      <c r="E142" s="119"/>
      <c r="F142" s="119"/>
      <c r="G142" s="119"/>
      <c r="H142" s="119"/>
      <c r="I142" s="119"/>
      <c r="J142" s="119"/>
      <c r="K142" s="119"/>
      <c r="L142" s="104" t="e">
        <f>VLOOKUP(C143,Hoja1!C107:D110,2,FALSE)</f>
        <v>#N/A</v>
      </c>
      <c r="M142" s="179" t="str">
        <f>IF(ISERROR(L142),"-",L142)</f>
        <v>-</v>
      </c>
      <c r="N142" s="198"/>
    </row>
    <row r="143" spans="2:24" ht="15" x14ac:dyDescent="0.25">
      <c r="B143" s="120"/>
      <c r="C143" s="184"/>
      <c r="D143" s="184"/>
      <c r="E143" s="184"/>
      <c r="F143" s="184"/>
      <c r="G143" s="184"/>
      <c r="H143" s="184"/>
      <c r="I143" s="184"/>
      <c r="J143" s="184"/>
      <c r="K143" s="185"/>
      <c r="L143" s="88"/>
      <c r="M143" s="179"/>
      <c r="N143" s="198"/>
    </row>
    <row r="144" spans="2:24" ht="15" x14ac:dyDescent="0.25">
      <c r="B144" s="120"/>
      <c r="C144" s="184"/>
      <c r="D144" s="184"/>
      <c r="E144" s="184"/>
      <c r="F144" s="184"/>
      <c r="G144" s="184"/>
      <c r="H144" s="184"/>
      <c r="I144" s="184"/>
      <c r="J144" s="184"/>
      <c r="K144" s="185"/>
      <c r="L144" s="88"/>
      <c r="M144" s="179"/>
      <c r="N144" s="198"/>
      <c r="P144" s="39" t="e">
        <f t="shared" si="6"/>
        <v>#N/A</v>
      </c>
      <c r="S144" s="39">
        <f>IF(ISERROR(P144),0,P144)</f>
        <v>0</v>
      </c>
      <c r="U144" s="39">
        <f>IF(ISERROR(P145),0,P145)</f>
        <v>0</v>
      </c>
      <c r="X144" s="39" t="e">
        <f>VLOOKUP(C143,Hoja1!C107:E110,3,FALSE)</f>
        <v>#N/A</v>
      </c>
    </row>
    <row r="145" spans="2:24" ht="15" x14ac:dyDescent="0.25">
      <c r="B145" s="120"/>
      <c r="C145" s="184"/>
      <c r="D145" s="184"/>
      <c r="E145" s="184"/>
      <c r="F145" s="184"/>
      <c r="G145" s="184"/>
      <c r="H145" s="184"/>
      <c r="I145" s="184"/>
      <c r="J145" s="184"/>
      <c r="K145" s="185"/>
      <c r="L145" s="88"/>
      <c r="M145" s="179"/>
      <c r="N145" s="198"/>
      <c r="P145" s="39" t="e">
        <f>L142*$W$7</f>
        <v>#N/A</v>
      </c>
    </row>
    <row r="146" spans="2:24" ht="15" x14ac:dyDescent="0.25">
      <c r="B146" s="120"/>
      <c r="C146" s="184"/>
      <c r="D146" s="184"/>
      <c r="E146" s="184"/>
      <c r="F146" s="184"/>
      <c r="G146" s="184"/>
      <c r="H146" s="184"/>
      <c r="I146" s="184"/>
      <c r="J146" s="184"/>
      <c r="K146" s="185"/>
      <c r="L146" s="88"/>
      <c r="M146" s="179"/>
      <c r="N146" s="198"/>
    </row>
    <row r="147" spans="2:24" ht="15" x14ac:dyDescent="0.25">
      <c r="B147" s="121"/>
      <c r="C147" s="122"/>
      <c r="D147" s="122"/>
      <c r="E147" s="122"/>
      <c r="F147" s="122"/>
      <c r="G147" s="122"/>
      <c r="H147" s="122"/>
      <c r="I147" s="122"/>
      <c r="J147" s="122"/>
      <c r="K147" s="122"/>
      <c r="L147" s="92"/>
      <c r="M147" s="179"/>
      <c r="N147" s="198"/>
    </row>
    <row r="148" spans="2:24" ht="15" x14ac:dyDescent="0.25">
      <c r="B148" s="93" t="s">
        <v>21</v>
      </c>
      <c r="C148" s="106"/>
      <c r="D148" s="106"/>
      <c r="E148" s="106"/>
      <c r="F148" s="106"/>
      <c r="G148" s="106"/>
      <c r="H148" s="106"/>
      <c r="I148" s="106"/>
      <c r="J148" s="106"/>
      <c r="K148" s="106"/>
      <c r="L148" s="95" t="e">
        <f>VLOOKUP(C149,Hoja1!C112:D114,2,FALSE)</f>
        <v>#N/A</v>
      </c>
      <c r="M148" s="190" t="str">
        <f>IF(ISERROR(L148),"-",L148)</f>
        <v>-</v>
      </c>
      <c r="N148" s="192"/>
    </row>
    <row r="149" spans="2:24" ht="15" x14ac:dyDescent="0.25">
      <c r="B149" s="96"/>
      <c r="C149" s="188"/>
      <c r="D149" s="188"/>
      <c r="E149" s="188"/>
      <c r="F149" s="188"/>
      <c r="G149" s="188"/>
      <c r="H149" s="188"/>
      <c r="I149" s="188"/>
      <c r="J149" s="188"/>
      <c r="K149" s="189"/>
      <c r="L149" s="97"/>
      <c r="M149" s="190"/>
      <c r="N149" s="192"/>
    </row>
    <row r="150" spans="2:24" ht="15" x14ac:dyDescent="0.25">
      <c r="B150" s="96"/>
      <c r="C150" s="188"/>
      <c r="D150" s="188"/>
      <c r="E150" s="188"/>
      <c r="F150" s="188"/>
      <c r="G150" s="188"/>
      <c r="H150" s="188"/>
      <c r="I150" s="188"/>
      <c r="J150" s="188"/>
      <c r="K150" s="189"/>
      <c r="L150" s="97"/>
      <c r="M150" s="190"/>
      <c r="N150" s="192"/>
      <c r="P150" s="39" t="e">
        <f t="shared" si="6"/>
        <v>#N/A</v>
      </c>
      <c r="S150" s="39">
        <f>IF(ISERROR(P150),0,P150)</f>
        <v>0</v>
      </c>
      <c r="U150" s="39">
        <f>IF(ISERROR(P151),0,P151)</f>
        <v>0</v>
      </c>
      <c r="X150" s="39" t="e">
        <f>VLOOKUP(C149,Hoja1!C112:E114,3,FALSE)</f>
        <v>#N/A</v>
      </c>
    </row>
    <row r="151" spans="2:24" ht="15" x14ac:dyDescent="0.25">
      <c r="B151" s="96"/>
      <c r="C151" s="188"/>
      <c r="D151" s="188"/>
      <c r="E151" s="188"/>
      <c r="F151" s="188"/>
      <c r="G151" s="188"/>
      <c r="H151" s="188"/>
      <c r="I151" s="188"/>
      <c r="J151" s="188"/>
      <c r="K151" s="189"/>
      <c r="L151" s="97"/>
      <c r="M151" s="190"/>
      <c r="N151" s="192"/>
      <c r="P151" s="39" t="e">
        <f>L148*$W$7</f>
        <v>#N/A</v>
      </c>
    </row>
    <row r="152" spans="2:24" ht="15" x14ac:dyDescent="0.25">
      <c r="B152" s="98"/>
      <c r="C152" s="107"/>
      <c r="D152" s="107"/>
      <c r="E152" s="107"/>
      <c r="F152" s="107"/>
      <c r="G152" s="107"/>
      <c r="H152" s="107"/>
      <c r="I152" s="107"/>
      <c r="J152" s="107"/>
      <c r="K152" s="107"/>
      <c r="L152" s="101"/>
      <c r="M152" s="190"/>
      <c r="N152" s="192"/>
    </row>
    <row r="153" spans="2:24" ht="15" x14ac:dyDescent="0.25">
      <c r="B153" s="102" t="s">
        <v>257</v>
      </c>
      <c r="C153" s="108"/>
      <c r="D153" s="108"/>
      <c r="E153" s="108"/>
      <c r="F153" s="108"/>
      <c r="G153" s="108"/>
      <c r="H153" s="108"/>
      <c r="I153" s="108"/>
      <c r="J153" s="108"/>
      <c r="K153" s="108"/>
      <c r="L153" s="104" t="e">
        <f>VLOOKUP(C154,Hoja1!C116:D119,2,FALSE)</f>
        <v>#N/A</v>
      </c>
      <c r="M153" s="179" t="str">
        <f>IF(ISERROR(L153),"-",L153)</f>
        <v>-</v>
      </c>
      <c r="N153" s="177"/>
    </row>
    <row r="154" spans="2:24" s="117" customFormat="1" ht="15" x14ac:dyDescent="0.25">
      <c r="B154" s="87"/>
      <c r="C154" s="180"/>
      <c r="D154" s="180"/>
      <c r="E154" s="180"/>
      <c r="F154" s="180"/>
      <c r="G154" s="180"/>
      <c r="H154" s="180"/>
      <c r="I154" s="180"/>
      <c r="J154" s="180"/>
      <c r="K154" s="181"/>
      <c r="L154" s="88"/>
      <c r="M154" s="179"/>
      <c r="N154" s="177"/>
      <c r="P154" s="39"/>
      <c r="S154" s="39"/>
    </row>
    <row r="155" spans="2:24" s="117" customFormat="1" ht="15" x14ac:dyDescent="0.25">
      <c r="B155" s="87"/>
      <c r="C155" s="180"/>
      <c r="D155" s="180"/>
      <c r="E155" s="180"/>
      <c r="F155" s="180"/>
      <c r="G155" s="180"/>
      <c r="H155" s="180"/>
      <c r="I155" s="180"/>
      <c r="J155" s="180"/>
      <c r="K155" s="181"/>
      <c r="L155" s="88"/>
      <c r="M155" s="179"/>
      <c r="N155" s="177"/>
      <c r="P155" s="39" t="e">
        <f t="shared" si="6"/>
        <v>#N/A</v>
      </c>
      <c r="S155" s="39">
        <f>IF(ISERROR(P155),0,P155)</f>
        <v>0</v>
      </c>
      <c r="U155" s="39">
        <f>IF(ISERROR(P156),0,P156)</f>
        <v>0</v>
      </c>
      <c r="V155" s="39"/>
      <c r="W155" s="39"/>
      <c r="X155" s="39" t="e">
        <f>VLOOKUP(C154,Hoja1!C116:E119,3,FALSE)</f>
        <v>#N/A</v>
      </c>
    </row>
    <row r="156" spans="2:24" s="117" customFormat="1" ht="15" x14ac:dyDescent="0.25">
      <c r="B156" s="87"/>
      <c r="C156" s="180"/>
      <c r="D156" s="180"/>
      <c r="E156" s="180"/>
      <c r="F156" s="180"/>
      <c r="G156" s="180"/>
      <c r="H156" s="180"/>
      <c r="I156" s="180"/>
      <c r="J156" s="180"/>
      <c r="K156" s="181"/>
      <c r="L156" s="88"/>
      <c r="M156" s="179"/>
      <c r="N156" s="177"/>
      <c r="P156" s="39" t="e">
        <f>L153*$W$7</f>
        <v>#N/A</v>
      </c>
      <c r="S156" s="39"/>
    </row>
    <row r="157" spans="2:24" s="117" customFormat="1" ht="15" x14ac:dyDescent="0.25">
      <c r="B157" s="87"/>
      <c r="C157" s="110"/>
      <c r="D157" s="110"/>
      <c r="E157" s="110"/>
      <c r="F157" s="110"/>
      <c r="G157" s="110"/>
      <c r="H157" s="110"/>
      <c r="I157" s="110"/>
      <c r="J157" s="110"/>
      <c r="K157" s="110"/>
      <c r="L157" s="92"/>
      <c r="M157" s="179"/>
      <c r="N157" s="177"/>
      <c r="P157" s="39"/>
      <c r="S157" s="39"/>
    </row>
    <row r="158" spans="2:24" s="117" customFormat="1" ht="15" x14ac:dyDescent="0.25">
      <c r="B158" s="93" t="s">
        <v>64</v>
      </c>
      <c r="C158" s="106"/>
      <c r="D158" s="106"/>
      <c r="E158" s="106"/>
      <c r="F158" s="106"/>
      <c r="G158" s="106"/>
      <c r="H158" s="106"/>
      <c r="I158" s="106"/>
      <c r="J158" s="106"/>
      <c r="K158" s="106"/>
      <c r="L158" s="95" t="e">
        <f>VLOOKUP(C159,Hoja1!C121:D126,2,FALSE)</f>
        <v>#N/A</v>
      </c>
      <c r="M158" s="190" t="str">
        <f>IF(ISERROR(L158),"-",L158)</f>
        <v>-</v>
      </c>
      <c r="N158" s="192"/>
      <c r="P158" s="39"/>
      <c r="S158" s="39"/>
    </row>
    <row r="159" spans="2:24" s="117" customFormat="1" ht="15" x14ac:dyDescent="0.25">
      <c r="B159" s="96"/>
      <c r="C159" s="188"/>
      <c r="D159" s="188"/>
      <c r="E159" s="188"/>
      <c r="F159" s="188"/>
      <c r="G159" s="188"/>
      <c r="H159" s="188"/>
      <c r="I159" s="188"/>
      <c r="J159" s="188"/>
      <c r="K159" s="189"/>
      <c r="L159" s="97"/>
      <c r="M159" s="190"/>
      <c r="N159" s="192"/>
      <c r="P159" s="39"/>
      <c r="S159" s="39"/>
    </row>
    <row r="160" spans="2:24" ht="15" x14ac:dyDescent="0.25">
      <c r="B160" s="96"/>
      <c r="C160" s="188"/>
      <c r="D160" s="188"/>
      <c r="E160" s="188"/>
      <c r="F160" s="188"/>
      <c r="G160" s="188"/>
      <c r="H160" s="188"/>
      <c r="I160" s="188"/>
      <c r="J160" s="188"/>
      <c r="K160" s="189"/>
      <c r="L160" s="97"/>
      <c r="M160" s="190"/>
      <c r="N160" s="192"/>
      <c r="P160" s="39" t="e">
        <f t="shared" si="6"/>
        <v>#N/A</v>
      </c>
      <c r="S160" s="39">
        <f>IF(ISERROR(P160),0,P160)</f>
        <v>0</v>
      </c>
      <c r="U160" s="39">
        <f>IF(ISERROR(P161),0,P161)</f>
        <v>0</v>
      </c>
      <c r="X160" s="39" t="e">
        <f>VLOOKUP(C159,Hoja1!C121:E126,3,FALSE)</f>
        <v>#N/A</v>
      </c>
    </row>
    <row r="161" spans="2:24" ht="15" x14ac:dyDescent="0.25">
      <c r="B161" s="96"/>
      <c r="C161" s="188"/>
      <c r="D161" s="188"/>
      <c r="E161" s="188"/>
      <c r="F161" s="188"/>
      <c r="G161" s="188"/>
      <c r="H161" s="188"/>
      <c r="I161" s="188"/>
      <c r="J161" s="188"/>
      <c r="K161" s="189"/>
      <c r="L161" s="97"/>
      <c r="M161" s="190"/>
      <c r="N161" s="192"/>
      <c r="P161" s="39" t="e">
        <f>L158*$W$7</f>
        <v>#N/A</v>
      </c>
    </row>
    <row r="162" spans="2:24" ht="15" x14ac:dyDescent="0.25">
      <c r="B162" s="96"/>
      <c r="C162" s="188"/>
      <c r="D162" s="188"/>
      <c r="E162" s="188"/>
      <c r="F162" s="188"/>
      <c r="G162" s="188"/>
      <c r="H162" s="188"/>
      <c r="I162" s="188"/>
      <c r="J162" s="188"/>
      <c r="K162" s="189"/>
      <c r="L162" s="97"/>
      <c r="M162" s="190"/>
      <c r="N162" s="192"/>
    </row>
    <row r="163" spans="2:24" ht="15" x14ac:dyDescent="0.25">
      <c r="B163" s="96"/>
      <c r="C163" s="188"/>
      <c r="D163" s="188"/>
      <c r="E163" s="188"/>
      <c r="F163" s="188"/>
      <c r="G163" s="188"/>
      <c r="H163" s="188"/>
      <c r="I163" s="188"/>
      <c r="J163" s="188"/>
      <c r="K163" s="189"/>
      <c r="L163" s="97"/>
      <c r="M163" s="190"/>
      <c r="N163" s="192"/>
    </row>
    <row r="164" spans="2:24" ht="15" x14ac:dyDescent="0.25">
      <c r="B164" s="98"/>
      <c r="C164" s="107"/>
      <c r="D164" s="107"/>
      <c r="E164" s="107"/>
      <c r="F164" s="107"/>
      <c r="G164" s="107"/>
      <c r="H164" s="107"/>
      <c r="I164" s="107"/>
      <c r="J164" s="107"/>
      <c r="K164" s="107"/>
      <c r="L164" s="101"/>
      <c r="M164" s="190"/>
      <c r="N164" s="192"/>
    </row>
    <row r="165" spans="2:24" ht="15" x14ac:dyDescent="0.25">
      <c r="B165" s="102" t="s">
        <v>24</v>
      </c>
      <c r="C165" s="108"/>
      <c r="D165" s="108"/>
      <c r="E165" s="108"/>
      <c r="F165" s="108"/>
      <c r="G165" s="108"/>
      <c r="H165" s="108"/>
      <c r="I165" s="108"/>
      <c r="J165" s="108"/>
      <c r="K165" s="108"/>
      <c r="L165" s="104" t="e">
        <f>VLOOKUP(C166,Hoja1!C128:D131,2,FALSE)</f>
        <v>#N/A</v>
      </c>
      <c r="M165" s="179" t="str">
        <f>IF(ISERROR(L165),"-",L165)</f>
        <v>-</v>
      </c>
      <c r="N165" s="198"/>
    </row>
    <row r="166" spans="2:24" ht="15" x14ac:dyDescent="0.25">
      <c r="B166" s="87"/>
      <c r="C166" s="180"/>
      <c r="D166" s="180"/>
      <c r="E166" s="180"/>
      <c r="F166" s="180"/>
      <c r="G166" s="180"/>
      <c r="H166" s="180"/>
      <c r="I166" s="180"/>
      <c r="J166" s="180"/>
      <c r="K166" s="181"/>
      <c r="L166" s="88"/>
      <c r="M166" s="179"/>
      <c r="N166" s="198"/>
    </row>
    <row r="167" spans="2:24" ht="15" x14ac:dyDescent="0.25">
      <c r="B167" s="87"/>
      <c r="C167" s="180"/>
      <c r="D167" s="180"/>
      <c r="E167" s="180"/>
      <c r="F167" s="180"/>
      <c r="G167" s="180"/>
      <c r="H167" s="180"/>
      <c r="I167" s="180"/>
      <c r="J167" s="180"/>
      <c r="K167" s="181"/>
      <c r="L167" s="88"/>
      <c r="M167" s="179"/>
      <c r="N167" s="198"/>
      <c r="P167" s="39" t="e">
        <f t="shared" si="6"/>
        <v>#N/A</v>
      </c>
      <c r="S167" s="39">
        <f>IF(ISERROR(P167),0,P167)</f>
        <v>0</v>
      </c>
      <c r="U167" s="39">
        <f>IF(ISERROR(P168),0,P168)</f>
        <v>0</v>
      </c>
      <c r="X167" s="39" t="e">
        <f>VLOOKUP(C166,Hoja1!C128:E131,3,FALSE)</f>
        <v>#N/A</v>
      </c>
    </row>
    <row r="168" spans="2:24" ht="15" x14ac:dyDescent="0.25">
      <c r="B168" s="87"/>
      <c r="C168" s="180"/>
      <c r="D168" s="180"/>
      <c r="E168" s="180"/>
      <c r="F168" s="180"/>
      <c r="G168" s="180"/>
      <c r="H168" s="180"/>
      <c r="I168" s="180"/>
      <c r="J168" s="180"/>
      <c r="K168" s="181"/>
      <c r="L168" s="88"/>
      <c r="M168" s="179"/>
      <c r="N168" s="198"/>
      <c r="P168" s="39" t="e">
        <f>L165*$W$7</f>
        <v>#N/A</v>
      </c>
    </row>
    <row r="169" spans="2:24" ht="15" x14ac:dyDescent="0.25">
      <c r="B169" s="87"/>
      <c r="C169" s="180"/>
      <c r="D169" s="180"/>
      <c r="E169" s="180"/>
      <c r="F169" s="180"/>
      <c r="G169" s="180"/>
      <c r="H169" s="180"/>
      <c r="I169" s="180"/>
      <c r="J169" s="180"/>
      <c r="K169" s="181"/>
      <c r="L169" s="88"/>
      <c r="M169" s="179"/>
      <c r="N169" s="198"/>
    </row>
    <row r="170" spans="2:24" ht="15" x14ac:dyDescent="0.25">
      <c r="B170" s="89"/>
      <c r="C170" s="109"/>
      <c r="D170" s="109"/>
      <c r="E170" s="109"/>
      <c r="F170" s="109"/>
      <c r="G170" s="109"/>
      <c r="H170" s="109"/>
      <c r="I170" s="109"/>
      <c r="J170" s="109"/>
      <c r="K170" s="109"/>
      <c r="L170" s="92"/>
      <c r="M170" s="179"/>
      <c r="N170" s="198"/>
    </row>
    <row r="171" spans="2:24" ht="15" x14ac:dyDescent="0.25">
      <c r="B171" s="93" t="s">
        <v>67</v>
      </c>
      <c r="C171" s="106"/>
      <c r="D171" s="106"/>
      <c r="E171" s="106"/>
      <c r="F171" s="106"/>
      <c r="G171" s="106"/>
      <c r="H171" s="106"/>
      <c r="I171" s="106"/>
      <c r="J171" s="106"/>
      <c r="K171" s="106"/>
      <c r="L171" s="95" t="e">
        <f>VLOOKUP(C172,Hoja1!C133:D139,2,FALSE)</f>
        <v>#N/A</v>
      </c>
      <c r="M171" s="190" t="str">
        <f>IF(ISERROR(L171),"-",L171)</f>
        <v>-</v>
      </c>
      <c r="N171" s="201"/>
    </row>
    <row r="172" spans="2:24" ht="15" x14ac:dyDescent="0.25">
      <c r="B172" s="96"/>
      <c r="C172" s="188"/>
      <c r="D172" s="188"/>
      <c r="E172" s="188"/>
      <c r="F172" s="188"/>
      <c r="G172" s="188"/>
      <c r="H172" s="188"/>
      <c r="I172" s="188"/>
      <c r="J172" s="188"/>
      <c r="K172" s="189"/>
      <c r="L172" s="97"/>
      <c r="M172" s="190"/>
      <c r="N172" s="201"/>
    </row>
    <row r="173" spans="2:24" ht="15" x14ac:dyDescent="0.25">
      <c r="B173" s="96"/>
      <c r="C173" s="188"/>
      <c r="D173" s="188"/>
      <c r="E173" s="188"/>
      <c r="F173" s="188"/>
      <c r="G173" s="188"/>
      <c r="H173" s="188"/>
      <c r="I173" s="188"/>
      <c r="J173" s="188"/>
      <c r="K173" s="189"/>
      <c r="L173" s="97"/>
      <c r="M173" s="190"/>
      <c r="N173" s="201"/>
      <c r="P173" s="39" t="e">
        <f t="shared" si="6"/>
        <v>#N/A</v>
      </c>
      <c r="S173" s="39">
        <f>IF(ISERROR(P173),0,P173)</f>
        <v>0</v>
      </c>
      <c r="U173" s="39">
        <f>IF(ISERROR(P174),0,P174)</f>
        <v>0</v>
      </c>
      <c r="X173" s="39" t="e">
        <f>VLOOKUP(C172,Hoja1!C133:E139,3,FALSE)</f>
        <v>#N/A</v>
      </c>
    </row>
    <row r="174" spans="2:24" ht="15" x14ac:dyDescent="0.25">
      <c r="B174" s="96"/>
      <c r="C174" s="188"/>
      <c r="D174" s="188"/>
      <c r="E174" s="188"/>
      <c r="F174" s="188"/>
      <c r="G174" s="188"/>
      <c r="H174" s="188"/>
      <c r="I174" s="188"/>
      <c r="J174" s="188"/>
      <c r="K174" s="189"/>
      <c r="L174" s="97"/>
      <c r="M174" s="190"/>
      <c r="N174" s="201"/>
      <c r="P174" s="39" t="e">
        <f>L171*$W$7</f>
        <v>#N/A</v>
      </c>
    </row>
    <row r="175" spans="2:24" ht="15" x14ac:dyDescent="0.25">
      <c r="B175" s="96"/>
      <c r="C175" s="188"/>
      <c r="D175" s="188"/>
      <c r="E175" s="188"/>
      <c r="F175" s="188"/>
      <c r="G175" s="188"/>
      <c r="H175" s="188"/>
      <c r="I175" s="188"/>
      <c r="J175" s="188"/>
      <c r="K175" s="189"/>
      <c r="L175" s="97"/>
      <c r="M175" s="190"/>
      <c r="N175" s="201"/>
    </row>
    <row r="176" spans="2:24" ht="15" x14ac:dyDescent="0.25">
      <c r="B176" s="96"/>
      <c r="C176" s="188"/>
      <c r="D176" s="188"/>
      <c r="E176" s="188"/>
      <c r="F176" s="188"/>
      <c r="G176" s="188"/>
      <c r="H176" s="188"/>
      <c r="I176" s="188"/>
      <c r="J176" s="188"/>
      <c r="K176" s="189"/>
      <c r="L176" s="97"/>
      <c r="M176" s="190"/>
      <c r="N176" s="201"/>
    </row>
    <row r="177" spans="2:24" ht="15" x14ac:dyDescent="0.25">
      <c r="B177" s="96"/>
      <c r="C177" s="188"/>
      <c r="D177" s="188"/>
      <c r="E177" s="188"/>
      <c r="F177" s="188"/>
      <c r="G177" s="188"/>
      <c r="H177" s="188"/>
      <c r="I177" s="188"/>
      <c r="J177" s="188"/>
      <c r="K177" s="189"/>
      <c r="L177" s="97"/>
      <c r="M177" s="190"/>
      <c r="N177" s="201"/>
    </row>
    <row r="178" spans="2:24" ht="15" x14ac:dyDescent="0.25">
      <c r="B178" s="98"/>
      <c r="C178" s="107"/>
      <c r="D178" s="107"/>
      <c r="E178" s="107"/>
      <c r="F178" s="107"/>
      <c r="G178" s="107"/>
      <c r="H178" s="107"/>
      <c r="I178" s="107"/>
      <c r="J178" s="107"/>
      <c r="K178" s="107"/>
      <c r="L178" s="101"/>
      <c r="M178" s="190"/>
      <c r="N178" s="201"/>
    </row>
    <row r="179" spans="2:24" ht="15" x14ac:dyDescent="0.25">
      <c r="B179" s="102" t="s">
        <v>190</v>
      </c>
      <c r="C179" s="108"/>
      <c r="D179" s="108"/>
      <c r="E179" s="108"/>
      <c r="F179" s="108"/>
      <c r="G179" s="108"/>
      <c r="H179" s="108"/>
      <c r="I179" s="108"/>
      <c r="J179" s="108"/>
      <c r="K179" s="108"/>
      <c r="L179" s="104" t="e">
        <f>VLOOKUP(C180,Hoja1!C141:D143,2,FALSE)</f>
        <v>#N/A</v>
      </c>
      <c r="M179" s="179" t="str">
        <f>IF(ISERROR(L179),"-",L179)</f>
        <v>-</v>
      </c>
      <c r="N179" s="177"/>
    </row>
    <row r="180" spans="2:24" ht="15" x14ac:dyDescent="0.25">
      <c r="B180" s="87"/>
      <c r="C180" s="180"/>
      <c r="D180" s="180"/>
      <c r="E180" s="180"/>
      <c r="F180" s="180"/>
      <c r="G180" s="180"/>
      <c r="H180" s="180"/>
      <c r="I180" s="180"/>
      <c r="J180" s="180"/>
      <c r="K180" s="181"/>
      <c r="L180" s="88"/>
      <c r="M180" s="179"/>
      <c r="N180" s="177"/>
    </row>
    <row r="181" spans="2:24" ht="15" x14ac:dyDescent="0.25">
      <c r="B181" s="87"/>
      <c r="C181" s="180"/>
      <c r="D181" s="180"/>
      <c r="E181" s="180"/>
      <c r="F181" s="180"/>
      <c r="G181" s="180"/>
      <c r="H181" s="180"/>
      <c r="I181" s="180"/>
      <c r="J181" s="180"/>
      <c r="K181" s="181"/>
      <c r="L181" s="88"/>
      <c r="M181" s="179"/>
      <c r="N181" s="177"/>
      <c r="P181" s="39" t="e">
        <f>L179*$U$7</f>
        <v>#N/A</v>
      </c>
      <c r="S181" s="39">
        <f>IF(ISERROR(P181),0,P181)</f>
        <v>0</v>
      </c>
      <c r="U181" s="39">
        <f>IF(ISERROR(P182),0,P182)</f>
        <v>0</v>
      </c>
      <c r="X181" s="39" t="e">
        <f>VLOOKUP(C180,Hoja1!C141:E143,3,FALSE)</f>
        <v>#N/A</v>
      </c>
    </row>
    <row r="182" spans="2:24" ht="15" x14ac:dyDescent="0.25">
      <c r="B182" s="87"/>
      <c r="C182" s="180"/>
      <c r="D182" s="180"/>
      <c r="E182" s="180"/>
      <c r="F182" s="180"/>
      <c r="G182" s="180"/>
      <c r="H182" s="180"/>
      <c r="I182" s="180"/>
      <c r="J182" s="180"/>
      <c r="K182" s="181"/>
      <c r="L182" s="88"/>
      <c r="M182" s="179"/>
      <c r="N182" s="177"/>
      <c r="P182" s="39" t="e">
        <f>L179*$W$7</f>
        <v>#N/A</v>
      </c>
    </row>
    <row r="183" spans="2:24" ht="15" x14ac:dyDescent="0.25">
      <c r="B183" s="89"/>
      <c r="C183" s="109"/>
      <c r="D183" s="109"/>
      <c r="E183" s="109"/>
      <c r="F183" s="109"/>
      <c r="G183" s="109"/>
      <c r="H183" s="109"/>
      <c r="I183" s="109"/>
      <c r="J183" s="109"/>
      <c r="K183" s="109"/>
      <c r="L183" s="92"/>
      <c r="M183" s="179"/>
      <c r="N183" s="177"/>
    </row>
    <row r="184" spans="2:24" ht="15" x14ac:dyDescent="0.25">
      <c r="B184" s="93" t="s">
        <v>271</v>
      </c>
      <c r="C184" s="106"/>
      <c r="D184" s="106"/>
      <c r="E184" s="106"/>
      <c r="F184" s="106"/>
      <c r="G184" s="106"/>
      <c r="H184" s="106"/>
      <c r="I184" s="106"/>
      <c r="J184" s="106"/>
      <c r="K184" s="106"/>
      <c r="L184" s="95" t="e">
        <f>VLOOKUP(C185,Hoja1!C145:D147,2,FALSE)</f>
        <v>#N/A</v>
      </c>
      <c r="M184" s="190" t="str">
        <f>IF(ISERROR(L184),"-",L184)</f>
        <v>-</v>
      </c>
      <c r="N184" s="192"/>
    </row>
    <row r="185" spans="2:24" ht="15" x14ac:dyDescent="0.25">
      <c r="B185" s="96"/>
      <c r="C185" s="188"/>
      <c r="D185" s="188"/>
      <c r="E185" s="188"/>
      <c r="F185" s="188"/>
      <c r="G185" s="188"/>
      <c r="H185" s="188"/>
      <c r="I185" s="188"/>
      <c r="J185" s="188"/>
      <c r="K185" s="189"/>
      <c r="L185" s="97"/>
      <c r="M185" s="190"/>
      <c r="N185" s="192"/>
    </row>
    <row r="186" spans="2:24" ht="15" x14ac:dyDescent="0.25">
      <c r="B186" s="96"/>
      <c r="C186" s="188"/>
      <c r="D186" s="188"/>
      <c r="E186" s="188"/>
      <c r="F186" s="188"/>
      <c r="G186" s="188"/>
      <c r="H186" s="188"/>
      <c r="I186" s="188"/>
      <c r="J186" s="188"/>
      <c r="K186" s="189"/>
      <c r="L186" s="97"/>
      <c r="M186" s="190"/>
      <c r="N186" s="192"/>
      <c r="P186" s="39" t="e">
        <f t="shared" ref="P186:P191" si="7">L184*$U$7</f>
        <v>#N/A</v>
      </c>
      <c r="S186" s="39">
        <f>IF(ISERROR(P186),0,P186)</f>
        <v>0</v>
      </c>
      <c r="U186" s="39">
        <f>IF(ISERROR(P187),0,P187)</f>
        <v>0</v>
      </c>
      <c r="X186" s="39" t="e">
        <f>VLOOKUP(C185,Hoja1!C145:E147,3,FALSE)</f>
        <v>#N/A</v>
      </c>
    </row>
    <row r="187" spans="2:24" ht="15" x14ac:dyDescent="0.25">
      <c r="B187" s="96"/>
      <c r="C187" s="188"/>
      <c r="D187" s="188"/>
      <c r="E187" s="188"/>
      <c r="F187" s="188"/>
      <c r="G187" s="188"/>
      <c r="H187" s="188"/>
      <c r="I187" s="188"/>
      <c r="J187" s="188"/>
      <c r="K187" s="189"/>
      <c r="L187" s="97"/>
      <c r="M187" s="190"/>
      <c r="N187" s="192"/>
      <c r="P187" s="39" t="e">
        <f>L184*$W$7</f>
        <v>#N/A</v>
      </c>
    </row>
    <row r="188" spans="2:24" ht="15" x14ac:dyDescent="0.25">
      <c r="B188" s="98"/>
      <c r="C188" s="107"/>
      <c r="D188" s="107"/>
      <c r="E188" s="107"/>
      <c r="F188" s="107"/>
      <c r="G188" s="107"/>
      <c r="H188" s="107"/>
      <c r="I188" s="107"/>
      <c r="J188" s="107"/>
      <c r="K188" s="107"/>
      <c r="L188" s="101"/>
      <c r="M188" s="190"/>
      <c r="N188" s="192"/>
    </row>
    <row r="189" spans="2:24" ht="15" x14ac:dyDescent="0.25">
      <c r="B189" s="102" t="s">
        <v>69</v>
      </c>
      <c r="C189" s="108"/>
      <c r="D189" s="108"/>
      <c r="E189" s="108"/>
      <c r="F189" s="108"/>
      <c r="G189" s="108"/>
      <c r="H189" s="108"/>
      <c r="I189" s="108"/>
      <c r="J189" s="108"/>
      <c r="K189" s="108"/>
      <c r="L189" s="104" t="e">
        <f>VLOOKUP(C190,Hoja1!C149:D151,2,FALSE)</f>
        <v>#N/A</v>
      </c>
      <c r="M189" s="179" t="str">
        <f>IF(ISERROR(L189),"-",L189)</f>
        <v>-</v>
      </c>
      <c r="N189" s="177"/>
    </row>
    <row r="190" spans="2:24" ht="15" x14ac:dyDescent="0.25">
      <c r="B190" s="87"/>
      <c r="C190" s="180"/>
      <c r="D190" s="180"/>
      <c r="E190" s="180"/>
      <c r="F190" s="180"/>
      <c r="G190" s="180"/>
      <c r="H190" s="180"/>
      <c r="I190" s="180"/>
      <c r="J190" s="180"/>
      <c r="K190" s="181"/>
      <c r="L190" s="88"/>
      <c r="M190" s="179"/>
      <c r="N190" s="177"/>
    </row>
    <row r="191" spans="2:24" ht="15" x14ac:dyDescent="0.25">
      <c r="B191" s="87"/>
      <c r="C191" s="180"/>
      <c r="D191" s="180"/>
      <c r="E191" s="180"/>
      <c r="F191" s="180"/>
      <c r="G191" s="180"/>
      <c r="H191" s="180"/>
      <c r="I191" s="180"/>
      <c r="J191" s="180"/>
      <c r="K191" s="181"/>
      <c r="L191" s="88"/>
      <c r="M191" s="179"/>
      <c r="N191" s="177"/>
      <c r="P191" s="39" t="e">
        <f t="shared" si="7"/>
        <v>#N/A</v>
      </c>
      <c r="S191" s="39">
        <f>IF(ISERROR(P191),0,P191)</f>
        <v>0</v>
      </c>
      <c r="U191" s="39">
        <f>IF(ISERROR(P192),0,P192)</f>
        <v>0</v>
      </c>
      <c r="X191" s="39" t="e">
        <f>VLOOKUP(C190,Hoja1!C149:E151,3,FALSE)</f>
        <v>#N/A</v>
      </c>
    </row>
    <row r="192" spans="2:24" ht="15" x14ac:dyDescent="0.25">
      <c r="B192" s="87"/>
      <c r="C192" s="180"/>
      <c r="D192" s="180"/>
      <c r="E192" s="180"/>
      <c r="F192" s="180"/>
      <c r="G192" s="180"/>
      <c r="H192" s="180"/>
      <c r="I192" s="180"/>
      <c r="J192" s="180"/>
      <c r="K192" s="181"/>
      <c r="L192" s="88"/>
      <c r="M192" s="179"/>
      <c r="N192" s="177"/>
      <c r="P192" s="39" t="e">
        <f>L189*$W$7</f>
        <v>#N/A</v>
      </c>
    </row>
    <row r="193" spans="2:24" ht="15.75" thickBot="1" x14ac:dyDescent="0.3">
      <c r="B193" s="148"/>
      <c r="C193" s="149"/>
      <c r="D193" s="149"/>
      <c r="E193" s="149"/>
      <c r="F193" s="149"/>
      <c r="G193" s="149"/>
      <c r="H193" s="149"/>
      <c r="I193" s="149"/>
      <c r="J193" s="149"/>
      <c r="K193" s="149"/>
      <c r="L193" s="123"/>
      <c r="M193" s="217"/>
      <c r="N193" s="259"/>
    </row>
    <row r="194" spans="2:24" ht="15" thickBot="1" x14ac:dyDescent="0.3">
      <c r="B194" s="202" t="s">
        <v>29</v>
      </c>
      <c r="C194" s="203"/>
      <c r="D194" s="203"/>
      <c r="E194" s="203"/>
      <c r="F194" s="203"/>
      <c r="G194" s="203"/>
      <c r="H194" s="203"/>
      <c r="I194" s="203"/>
      <c r="J194" s="203"/>
      <c r="K194" s="203"/>
      <c r="L194" s="203"/>
      <c r="M194" s="204"/>
      <c r="N194" s="176" t="s">
        <v>216</v>
      </c>
    </row>
    <row r="195" spans="2:24" ht="15" x14ac:dyDescent="0.25">
      <c r="B195" s="84" t="s">
        <v>103</v>
      </c>
      <c r="C195" s="85"/>
      <c r="D195" s="85"/>
      <c r="E195" s="85"/>
      <c r="F195" s="85"/>
      <c r="G195" s="85"/>
      <c r="H195" s="85"/>
      <c r="I195" s="85"/>
      <c r="J195" s="85"/>
      <c r="K195" s="85"/>
      <c r="L195" s="86" t="e">
        <f>VLOOKUP(C196,Hoja1!C154:D156,2,FALSE)</f>
        <v>#N/A</v>
      </c>
      <c r="M195" s="206" t="str">
        <f>IF(ISERROR(L195),"-",L195)</f>
        <v>-</v>
      </c>
      <c r="N195" s="260"/>
    </row>
    <row r="196" spans="2:24" ht="15" x14ac:dyDescent="0.25">
      <c r="B196" s="87"/>
      <c r="C196" s="180"/>
      <c r="D196" s="180"/>
      <c r="E196" s="180"/>
      <c r="F196" s="180"/>
      <c r="G196" s="180"/>
      <c r="H196" s="180"/>
      <c r="I196" s="180"/>
      <c r="J196" s="180"/>
      <c r="K196" s="181"/>
      <c r="L196" s="88"/>
      <c r="M196" s="179"/>
      <c r="N196" s="198"/>
    </row>
    <row r="197" spans="2:24" ht="15" x14ac:dyDescent="0.25">
      <c r="B197" s="87"/>
      <c r="C197" s="180"/>
      <c r="D197" s="180"/>
      <c r="E197" s="180"/>
      <c r="F197" s="180"/>
      <c r="G197" s="180"/>
      <c r="H197" s="180"/>
      <c r="I197" s="180"/>
      <c r="J197" s="180"/>
      <c r="K197" s="181"/>
      <c r="L197" s="88"/>
      <c r="M197" s="179"/>
      <c r="N197" s="198"/>
      <c r="P197" s="39" t="e">
        <f>L195*$U$8</f>
        <v>#N/A</v>
      </c>
      <c r="S197" s="39">
        <f>IF(ISERROR(P197),0,P197)</f>
        <v>0</v>
      </c>
      <c r="U197" s="39">
        <f>IF(ISERROR(P198),0,P198)</f>
        <v>0</v>
      </c>
      <c r="X197" s="39" t="e">
        <f>VLOOKUP(C196,Hoja1!C154:E156,3,FALSE)</f>
        <v>#N/A</v>
      </c>
    </row>
    <row r="198" spans="2:24" ht="15" x14ac:dyDescent="0.25">
      <c r="B198" s="87"/>
      <c r="C198" s="180"/>
      <c r="D198" s="180"/>
      <c r="E198" s="180"/>
      <c r="F198" s="180"/>
      <c r="G198" s="180"/>
      <c r="H198" s="180"/>
      <c r="I198" s="180"/>
      <c r="J198" s="180"/>
      <c r="K198" s="181"/>
      <c r="L198" s="88"/>
      <c r="M198" s="179"/>
      <c r="N198" s="198"/>
      <c r="P198" s="39" t="e">
        <f>L195*$W$8</f>
        <v>#N/A</v>
      </c>
    </row>
    <row r="199" spans="2:24" ht="15" x14ac:dyDescent="0.25">
      <c r="B199" s="87"/>
      <c r="C199" s="110"/>
      <c r="D199" s="110"/>
      <c r="E199" s="110"/>
      <c r="F199" s="110"/>
      <c r="G199" s="110"/>
      <c r="H199" s="110"/>
      <c r="I199" s="110"/>
      <c r="J199" s="110"/>
      <c r="K199" s="110"/>
      <c r="L199" s="92"/>
      <c r="M199" s="179"/>
      <c r="N199" s="198"/>
    </row>
    <row r="200" spans="2:24" ht="15" x14ac:dyDescent="0.25">
      <c r="B200" s="93" t="s">
        <v>104</v>
      </c>
      <c r="C200" s="106"/>
      <c r="D200" s="106"/>
      <c r="E200" s="106"/>
      <c r="F200" s="106"/>
      <c r="G200" s="106"/>
      <c r="H200" s="106"/>
      <c r="I200" s="106"/>
      <c r="J200" s="106"/>
      <c r="K200" s="106"/>
      <c r="L200" s="95" t="e">
        <f>VLOOKUP(C201,Hoja1!C158:D160,2,FALSE)</f>
        <v>#N/A</v>
      </c>
      <c r="M200" s="190" t="str">
        <f>IF(ISERROR(L200),"-",L200)</f>
        <v>-</v>
      </c>
      <c r="N200" s="201"/>
    </row>
    <row r="201" spans="2:24" ht="15" x14ac:dyDescent="0.25">
      <c r="B201" s="96"/>
      <c r="C201" s="188"/>
      <c r="D201" s="188"/>
      <c r="E201" s="188"/>
      <c r="F201" s="188"/>
      <c r="G201" s="188"/>
      <c r="H201" s="188"/>
      <c r="I201" s="188"/>
      <c r="J201" s="188"/>
      <c r="K201" s="189"/>
      <c r="L201" s="97"/>
      <c r="M201" s="190"/>
      <c r="N201" s="201"/>
    </row>
    <row r="202" spans="2:24" ht="15" x14ac:dyDescent="0.25">
      <c r="B202" s="96"/>
      <c r="C202" s="188"/>
      <c r="D202" s="188"/>
      <c r="E202" s="188"/>
      <c r="F202" s="188"/>
      <c r="G202" s="188"/>
      <c r="H202" s="188"/>
      <c r="I202" s="188"/>
      <c r="J202" s="188"/>
      <c r="K202" s="189"/>
      <c r="L202" s="97"/>
      <c r="M202" s="190"/>
      <c r="N202" s="201"/>
      <c r="P202" s="39" t="e">
        <f t="shared" ref="P202:P252" si="8">L200*$U$8</f>
        <v>#N/A</v>
      </c>
      <c r="S202" s="39">
        <f>IF(ISERROR(P202),0,P202)</f>
        <v>0</v>
      </c>
      <c r="U202" s="39">
        <f>IF(ISERROR(P203),0,P203)</f>
        <v>0</v>
      </c>
      <c r="X202" s="39" t="e">
        <f>VLOOKUP(C201,Hoja1!C158:E160,3,FALSE)</f>
        <v>#N/A</v>
      </c>
    </row>
    <row r="203" spans="2:24" ht="15" x14ac:dyDescent="0.25">
      <c r="B203" s="96"/>
      <c r="C203" s="188"/>
      <c r="D203" s="188"/>
      <c r="E203" s="188"/>
      <c r="F203" s="188"/>
      <c r="G203" s="188"/>
      <c r="H203" s="188"/>
      <c r="I203" s="188"/>
      <c r="J203" s="188"/>
      <c r="K203" s="189"/>
      <c r="L203" s="97"/>
      <c r="M203" s="190"/>
      <c r="N203" s="201"/>
      <c r="P203" s="39" t="e">
        <f>L200*$W$8</f>
        <v>#N/A</v>
      </c>
    </row>
    <row r="204" spans="2:24" ht="15" x14ac:dyDescent="0.25">
      <c r="B204" s="98"/>
      <c r="C204" s="107"/>
      <c r="D204" s="107"/>
      <c r="E204" s="107"/>
      <c r="F204" s="107"/>
      <c r="G204" s="107"/>
      <c r="H204" s="107"/>
      <c r="I204" s="107"/>
      <c r="J204" s="107"/>
      <c r="K204" s="107"/>
      <c r="L204" s="101"/>
      <c r="M204" s="190"/>
      <c r="N204" s="201"/>
    </row>
    <row r="205" spans="2:24" ht="15" x14ac:dyDescent="0.25">
      <c r="B205" s="102" t="s">
        <v>105</v>
      </c>
      <c r="C205" s="108"/>
      <c r="D205" s="108"/>
      <c r="E205" s="108"/>
      <c r="F205" s="108"/>
      <c r="G205" s="108"/>
      <c r="H205" s="108"/>
      <c r="I205" s="108"/>
      <c r="J205" s="108"/>
      <c r="K205" s="108"/>
      <c r="L205" s="104" t="e">
        <f>VLOOKUP(C206,Hoja1!C162:D164,2,FALSE)</f>
        <v>#N/A</v>
      </c>
      <c r="M205" s="179" t="str">
        <f>IF(ISERROR(L205),"-",L205)</f>
        <v>-</v>
      </c>
      <c r="N205" s="198"/>
    </row>
    <row r="206" spans="2:24" ht="15" x14ac:dyDescent="0.25">
      <c r="B206" s="87"/>
      <c r="C206" s="180"/>
      <c r="D206" s="180"/>
      <c r="E206" s="180"/>
      <c r="F206" s="180"/>
      <c r="G206" s="180"/>
      <c r="H206" s="180"/>
      <c r="I206" s="180"/>
      <c r="J206" s="180"/>
      <c r="K206" s="181"/>
      <c r="L206" s="88"/>
      <c r="M206" s="179"/>
      <c r="N206" s="198"/>
    </row>
    <row r="207" spans="2:24" ht="15" x14ac:dyDescent="0.25">
      <c r="B207" s="87"/>
      <c r="C207" s="180"/>
      <c r="D207" s="180"/>
      <c r="E207" s="180"/>
      <c r="F207" s="180"/>
      <c r="G207" s="180"/>
      <c r="H207" s="180"/>
      <c r="I207" s="180"/>
      <c r="J207" s="180"/>
      <c r="K207" s="181"/>
      <c r="L207" s="88"/>
      <c r="M207" s="179"/>
      <c r="N207" s="198"/>
      <c r="P207" s="39" t="e">
        <f t="shared" si="8"/>
        <v>#N/A</v>
      </c>
      <c r="S207" s="39">
        <f>IF(ISERROR(P207),0,P207)</f>
        <v>0</v>
      </c>
      <c r="U207" s="39">
        <f>IF(ISERROR(P208),0,P208)</f>
        <v>0</v>
      </c>
      <c r="X207" s="39" t="e">
        <f>VLOOKUP(C206,Hoja1!C162:E164,3,FALSE)</f>
        <v>#N/A</v>
      </c>
    </row>
    <row r="208" spans="2:24" ht="15" x14ac:dyDescent="0.25">
      <c r="B208" s="87"/>
      <c r="C208" s="180"/>
      <c r="D208" s="180"/>
      <c r="E208" s="180"/>
      <c r="F208" s="180"/>
      <c r="G208" s="180"/>
      <c r="H208" s="180"/>
      <c r="I208" s="180"/>
      <c r="J208" s="180"/>
      <c r="K208" s="181"/>
      <c r="L208" s="88"/>
      <c r="M208" s="179"/>
      <c r="N208" s="198"/>
      <c r="P208" s="39" t="e">
        <f>L205*$W$8</f>
        <v>#N/A</v>
      </c>
    </row>
    <row r="209" spans="2:24" ht="15" x14ac:dyDescent="0.25">
      <c r="B209" s="87"/>
      <c r="C209" s="110"/>
      <c r="D209" s="110"/>
      <c r="E209" s="110"/>
      <c r="F209" s="110"/>
      <c r="G209" s="110"/>
      <c r="H209" s="110"/>
      <c r="I209" s="110"/>
      <c r="J209" s="110"/>
      <c r="K209" s="110"/>
      <c r="L209" s="92"/>
      <c r="M209" s="179"/>
      <c r="N209" s="198"/>
    </row>
    <row r="210" spans="2:24" ht="15" x14ac:dyDescent="0.25">
      <c r="B210" s="93" t="s">
        <v>106</v>
      </c>
      <c r="C210" s="106"/>
      <c r="D210" s="106"/>
      <c r="E210" s="106"/>
      <c r="F210" s="106"/>
      <c r="G210" s="106"/>
      <c r="H210" s="106"/>
      <c r="I210" s="106"/>
      <c r="J210" s="106"/>
      <c r="K210" s="106"/>
      <c r="L210" s="95" t="e">
        <f>VLOOKUP(C211,Hoja1!C166:D168,2,FALSE)</f>
        <v>#N/A</v>
      </c>
      <c r="M210" s="190" t="str">
        <f>IF(ISERROR(L210),"-",L210)</f>
        <v>-</v>
      </c>
      <c r="N210" s="192"/>
    </row>
    <row r="211" spans="2:24" ht="15" x14ac:dyDescent="0.25">
      <c r="B211" s="96"/>
      <c r="C211" s="188"/>
      <c r="D211" s="188"/>
      <c r="E211" s="188"/>
      <c r="F211" s="188"/>
      <c r="G211" s="188"/>
      <c r="H211" s="188"/>
      <c r="I211" s="188"/>
      <c r="J211" s="188"/>
      <c r="K211" s="189"/>
      <c r="L211" s="97"/>
      <c r="M211" s="190"/>
      <c r="N211" s="192"/>
    </row>
    <row r="212" spans="2:24" ht="15" x14ac:dyDescent="0.25">
      <c r="B212" s="96"/>
      <c r="C212" s="188"/>
      <c r="D212" s="188"/>
      <c r="E212" s="188"/>
      <c r="F212" s="188"/>
      <c r="G212" s="188"/>
      <c r="H212" s="188"/>
      <c r="I212" s="188"/>
      <c r="J212" s="188"/>
      <c r="K212" s="189"/>
      <c r="L212" s="97"/>
      <c r="M212" s="190"/>
      <c r="N212" s="192"/>
      <c r="P212" s="39" t="e">
        <f t="shared" si="8"/>
        <v>#N/A</v>
      </c>
      <c r="S212" s="39">
        <f>IF(ISERROR(P212),0,P212)</f>
        <v>0</v>
      </c>
      <c r="U212" s="39">
        <f>IF(ISERROR(P213),0,P213)</f>
        <v>0</v>
      </c>
      <c r="X212" s="39" t="e">
        <f>VLOOKUP(C211,Hoja1!C166:E168,3,FALSE)</f>
        <v>#N/A</v>
      </c>
    </row>
    <row r="213" spans="2:24" ht="15" x14ac:dyDescent="0.25">
      <c r="B213" s="96"/>
      <c r="C213" s="188"/>
      <c r="D213" s="188"/>
      <c r="E213" s="188"/>
      <c r="F213" s="188"/>
      <c r="G213" s="188"/>
      <c r="H213" s="188"/>
      <c r="I213" s="188"/>
      <c r="J213" s="188"/>
      <c r="K213" s="189"/>
      <c r="L213" s="97"/>
      <c r="M213" s="190"/>
      <c r="N213" s="192"/>
      <c r="P213" s="39" t="e">
        <f>L210*$W$8</f>
        <v>#N/A</v>
      </c>
    </row>
    <row r="214" spans="2:24" ht="15" x14ac:dyDescent="0.25">
      <c r="B214" s="98"/>
      <c r="C214" s="107"/>
      <c r="D214" s="107"/>
      <c r="E214" s="107"/>
      <c r="F214" s="107"/>
      <c r="G214" s="107"/>
      <c r="H214" s="107"/>
      <c r="I214" s="107"/>
      <c r="J214" s="107"/>
      <c r="K214" s="107"/>
      <c r="L214" s="101"/>
      <c r="M214" s="190"/>
      <c r="N214" s="192"/>
    </row>
    <row r="215" spans="2:24" ht="15" x14ac:dyDescent="0.25">
      <c r="B215" s="102" t="s">
        <v>107</v>
      </c>
      <c r="C215" s="108"/>
      <c r="D215" s="108"/>
      <c r="E215" s="108"/>
      <c r="F215" s="108"/>
      <c r="G215" s="108"/>
      <c r="H215" s="108"/>
      <c r="I215" s="108"/>
      <c r="J215" s="108"/>
      <c r="K215" s="108"/>
      <c r="L215" s="104" t="e">
        <f>VLOOKUP(C216,Hoja1!C170:D172,2,FALSE)</f>
        <v>#N/A</v>
      </c>
      <c r="M215" s="179" t="str">
        <f>IF(ISERROR(L215),"-",L215)</f>
        <v>-</v>
      </c>
      <c r="N215" s="198"/>
    </row>
    <row r="216" spans="2:24" ht="15" x14ac:dyDescent="0.25">
      <c r="B216" s="87"/>
      <c r="C216" s="180"/>
      <c r="D216" s="180"/>
      <c r="E216" s="180"/>
      <c r="F216" s="180"/>
      <c r="G216" s="180"/>
      <c r="H216" s="180"/>
      <c r="I216" s="180"/>
      <c r="J216" s="180"/>
      <c r="K216" s="181"/>
      <c r="L216" s="88"/>
      <c r="M216" s="179"/>
      <c r="N216" s="198"/>
    </row>
    <row r="217" spans="2:24" ht="15" x14ac:dyDescent="0.25">
      <c r="B217" s="87"/>
      <c r="C217" s="180"/>
      <c r="D217" s="180"/>
      <c r="E217" s="180"/>
      <c r="F217" s="180"/>
      <c r="G217" s="180"/>
      <c r="H217" s="180"/>
      <c r="I217" s="180"/>
      <c r="J217" s="180"/>
      <c r="K217" s="181"/>
      <c r="L217" s="88"/>
      <c r="M217" s="179"/>
      <c r="N217" s="198"/>
      <c r="P217" s="39" t="e">
        <f t="shared" si="8"/>
        <v>#N/A</v>
      </c>
      <c r="S217" s="39">
        <f>IF(ISERROR(P217),0,P217)</f>
        <v>0</v>
      </c>
      <c r="U217" s="39">
        <f>IF(ISERROR(P218),0,P218)</f>
        <v>0</v>
      </c>
      <c r="X217" s="39" t="e">
        <f>VLOOKUP(C216,Hoja1!C170:E172,3,FALSE)</f>
        <v>#N/A</v>
      </c>
    </row>
    <row r="218" spans="2:24" ht="15" x14ac:dyDescent="0.25">
      <c r="B218" s="87"/>
      <c r="C218" s="180"/>
      <c r="D218" s="180"/>
      <c r="E218" s="180"/>
      <c r="F218" s="180"/>
      <c r="G218" s="180"/>
      <c r="H218" s="180"/>
      <c r="I218" s="180"/>
      <c r="J218" s="180"/>
      <c r="K218" s="181"/>
      <c r="L218" s="88"/>
      <c r="M218" s="179"/>
      <c r="N218" s="198"/>
      <c r="P218" s="39" t="e">
        <f>L215*$W$8</f>
        <v>#N/A</v>
      </c>
    </row>
    <row r="219" spans="2:24" ht="15" x14ac:dyDescent="0.25">
      <c r="B219" s="89"/>
      <c r="C219" s="109"/>
      <c r="D219" s="109"/>
      <c r="E219" s="109"/>
      <c r="F219" s="109"/>
      <c r="G219" s="109"/>
      <c r="H219" s="109"/>
      <c r="I219" s="109"/>
      <c r="J219" s="109"/>
      <c r="K219" s="109"/>
      <c r="L219" s="92"/>
      <c r="M219" s="179"/>
      <c r="N219" s="198"/>
    </row>
    <row r="220" spans="2:24" ht="15" x14ac:dyDescent="0.25">
      <c r="B220" s="93" t="s">
        <v>108</v>
      </c>
      <c r="C220" s="106"/>
      <c r="D220" s="106"/>
      <c r="E220" s="106"/>
      <c r="F220" s="106"/>
      <c r="G220" s="106"/>
      <c r="H220" s="106"/>
      <c r="I220" s="106"/>
      <c r="J220" s="106"/>
      <c r="K220" s="106"/>
      <c r="L220" s="95" t="e">
        <f>VLOOKUP(C221,Hoja1!C174:D176,2,FALSE)</f>
        <v>#N/A</v>
      </c>
      <c r="M220" s="190" t="str">
        <f>IF(ISERROR(L220),"-",L220)</f>
        <v>-</v>
      </c>
      <c r="N220" s="192"/>
    </row>
    <row r="221" spans="2:24" ht="15" x14ac:dyDescent="0.25">
      <c r="B221" s="96"/>
      <c r="C221" s="188"/>
      <c r="D221" s="188"/>
      <c r="E221" s="188"/>
      <c r="F221" s="188"/>
      <c r="G221" s="188"/>
      <c r="H221" s="188"/>
      <c r="I221" s="188"/>
      <c r="J221" s="188"/>
      <c r="K221" s="189"/>
      <c r="L221" s="97"/>
      <c r="M221" s="190"/>
      <c r="N221" s="192"/>
    </row>
    <row r="222" spans="2:24" ht="15" x14ac:dyDescent="0.25">
      <c r="B222" s="96"/>
      <c r="C222" s="188"/>
      <c r="D222" s="188"/>
      <c r="E222" s="188"/>
      <c r="F222" s="188"/>
      <c r="G222" s="188"/>
      <c r="H222" s="188"/>
      <c r="I222" s="188"/>
      <c r="J222" s="188"/>
      <c r="K222" s="189"/>
      <c r="L222" s="97"/>
      <c r="M222" s="190"/>
      <c r="N222" s="192"/>
      <c r="P222" s="39" t="e">
        <f t="shared" si="8"/>
        <v>#N/A</v>
      </c>
      <c r="S222" s="39">
        <f>IF(ISERROR(P222),0,P222)</f>
        <v>0</v>
      </c>
      <c r="U222" s="39">
        <f>IF(ISERROR(P223),0,P223)</f>
        <v>0</v>
      </c>
      <c r="X222" s="39" t="e">
        <f>VLOOKUP(C221,Hoja1!C174:E176,3,FALSE)</f>
        <v>#N/A</v>
      </c>
    </row>
    <row r="223" spans="2:24" ht="15" x14ac:dyDescent="0.25">
      <c r="B223" s="96"/>
      <c r="C223" s="188"/>
      <c r="D223" s="188"/>
      <c r="E223" s="188"/>
      <c r="F223" s="188"/>
      <c r="G223" s="188"/>
      <c r="H223" s="188"/>
      <c r="I223" s="188"/>
      <c r="J223" s="188"/>
      <c r="K223" s="189"/>
      <c r="L223" s="97"/>
      <c r="M223" s="190"/>
      <c r="N223" s="192"/>
      <c r="P223" s="39" t="e">
        <f>L220*$W$8</f>
        <v>#N/A</v>
      </c>
    </row>
    <row r="224" spans="2:24" ht="15" x14ac:dyDescent="0.25">
      <c r="B224" s="98"/>
      <c r="C224" s="107"/>
      <c r="D224" s="107"/>
      <c r="E224" s="107"/>
      <c r="F224" s="107"/>
      <c r="G224" s="107"/>
      <c r="H224" s="107"/>
      <c r="I224" s="107"/>
      <c r="J224" s="107"/>
      <c r="K224" s="107"/>
      <c r="L224" s="101"/>
      <c r="M224" s="190"/>
      <c r="N224" s="192"/>
    </row>
    <row r="225" spans="2:24" ht="15" x14ac:dyDescent="0.25">
      <c r="B225" s="102" t="s">
        <v>113</v>
      </c>
      <c r="C225" s="108"/>
      <c r="D225" s="108"/>
      <c r="E225" s="108"/>
      <c r="F225" s="108"/>
      <c r="G225" s="108"/>
      <c r="H225" s="108"/>
      <c r="I225" s="108"/>
      <c r="J225" s="108"/>
      <c r="K225" s="108"/>
      <c r="L225" s="104" t="e">
        <f>VLOOKUP(C226,Hoja1!C178:D180,2,FALSE)</f>
        <v>#N/A</v>
      </c>
      <c r="M225" s="179" t="str">
        <f>IF(ISERROR(L225),"-",L225)</f>
        <v>-</v>
      </c>
      <c r="N225" s="198"/>
    </row>
    <row r="226" spans="2:24" ht="15" x14ac:dyDescent="0.25">
      <c r="B226" s="87"/>
      <c r="C226" s="180"/>
      <c r="D226" s="180"/>
      <c r="E226" s="180"/>
      <c r="F226" s="180"/>
      <c r="G226" s="180"/>
      <c r="H226" s="180"/>
      <c r="I226" s="180"/>
      <c r="J226" s="180"/>
      <c r="K226" s="181"/>
      <c r="L226" s="88"/>
      <c r="M226" s="179"/>
      <c r="N226" s="198"/>
    </row>
    <row r="227" spans="2:24" ht="15" x14ac:dyDescent="0.25">
      <c r="B227" s="87"/>
      <c r="C227" s="180"/>
      <c r="D227" s="180"/>
      <c r="E227" s="180"/>
      <c r="F227" s="180"/>
      <c r="G227" s="180"/>
      <c r="H227" s="180"/>
      <c r="I227" s="180"/>
      <c r="J227" s="180"/>
      <c r="K227" s="181"/>
      <c r="L227" s="88"/>
      <c r="M227" s="179"/>
      <c r="N227" s="198"/>
      <c r="P227" s="39" t="e">
        <f t="shared" si="8"/>
        <v>#N/A</v>
      </c>
      <c r="S227" s="39">
        <f>IF(ISERROR(P227),0,P227)</f>
        <v>0</v>
      </c>
      <c r="U227" s="39">
        <f>IF(ISERROR(P228),0,P228)</f>
        <v>0</v>
      </c>
      <c r="X227" s="39" t="e">
        <f>VLOOKUP(C226,Hoja1!C178:E180,3,FALSE)</f>
        <v>#N/A</v>
      </c>
    </row>
    <row r="228" spans="2:24" ht="15" x14ac:dyDescent="0.25">
      <c r="B228" s="87"/>
      <c r="C228" s="180"/>
      <c r="D228" s="180"/>
      <c r="E228" s="180"/>
      <c r="F228" s="180"/>
      <c r="G228" s="180"/>
      <c r="H228" s="180"/>
      <c r="I228" s="180"/>
      <c r="J228" s="180"/>
      <c r="K228" s="181"/>
      <c r="L228" s="88"/>
      <c r="M228" s="179"/>
      <c r="N228" s="198"/>
      <c r="P228" s="39" t="e">
        <f>L225*$W$8</f>
        <v>#N/A</v>
      </c>
    </row>
    <row r="229" spans="2:24" ht="15" x14ac:dyDescent="0.25">
      <c r="B229" s="89"/>
      <c r="C229" s="109"/>
      <c r="D229" s="109"/>
      <c r="E229" s="109"/>
      <c r="F229" s="109"/>
      <c r="G229" s="109"/>
      <c r="H229" s="109"/>
      <c r="I229" s="109"/>
      <c r="J229" s="109"/>
      <c r="K229" s="109"/>
      <c r="L229" s="92"/>
      <c r="M229" s="179"/>
      <c r="N229" s="198"/>
    </row>
    <row r="230" spans="2:24" ht="15" x14ac:dyDescent="0.25">
      <c r="B230" s="93" t="s">
        <v>109</v>
      </c>
      <c r="C230" s="106"/>
      <c r="D230" s="106"/>
      <c r="E230" s="106"/>
      <c r="F230" s="106"/>
      <c r="G230" s="106"/>
      <c r="H230" s="106"/>
      <c r="I230" s="106"/>
      <c r="J230" s="106"/>
      <c r="K230" s="106"/>
      <c r="L230" s="95" t="e">
        <f>VLOOKUP(C231,Hoja1!C182:D184,2,FALSE)</f>
        <v>#N/A</v>
      </c>
      <c r="M230" s="190" t="str">
        <f>IF(ISERROR(L230),"-",L230)</f>
        <v>-</v>
      </c>
      <c r="N230" s="201"/>
    </row>
    <row r="231" spans="2:24" ht="15" x14ac:dyDescent="0.25">
      <c r="B231" s="96"/>
      <c r="C231" s="188"/>
      <c r="D231" s="188"/>
      <c r="E231" s="188"/>
      <c r="F231" s="188"/>
      <c r="G231" s="188"/>
      <c r="H231" s="188"/>
      <c r="I231" s="188"/>
      <c r="J231" s="188"/>
      <c r="K231" s="189"/>
      <c r="L231" s="97"/>
      <c r="M231" s="190"/>
      <c r="N231" s="201"/>
    </row>
    <row r="232" spans="2:24" ht="15" x14ac:dyDescent="0.25">
      <c r="B232" s="96"/>
      <c r="C232" s="188"/>
      <c r="D232" s="188"/>
      <c r="E232" s="188"/>
      <c r="F232" s="188"/>
      <c r="G232" s="188"/>
      <c r="H232" s="188"/>
      <c r="I232" s="188"/>
      <c r="J232" s="188"/>
      <c r="K232" s="189"/>
      <c r="L232" s="97"/>
      <c r="M232" s="190"/>
      <c r="N232" s="201"/>
      <c r="P232" s="39" t="e">
        <f t="shared" si="8"/>
        <v>#N/A</v>
      </c>
      <c r="S232" s="39">
        <f>IF(ISERROR(P232),0,P232)</f>
        <v>0</v>
      </c>
      <c r="U232" s="39">
        <f>IF(ISERROR(P233),0,P233)</f>
        <v>0</v>
      </c>
      <c r="X232" s="39" t="e">
        <f>VLOOKUP(C231,Hoja1!C182:E184,3,FALSE)</f>
        <v>#N/A</v>
      </c>
    </row>
    <row r="233" spans="2:24" ht="15" x14ac:dyDescent="0.25">
      <c r="B233" s="96"/>
      <c r="C233" s="188"/>
      <c r="D233" s="188"/>
      <c r="E233" s="188"/>
      <c r="F233" s="188"/>
      <c r="G233" s="188"/>
      <c r="H233" s="188"/>
      <c r="I233" s="188"/>
      <c r="J233" s="188"/>
      <c r="K233" s="189"/>
      <c r="L233" s="97"/>
      <c r="M233" s="190"/>
      <c r="N233" s="201"/>
      <c r="P233" s="39" t="e">
        <f>L230*$W$8</f>
        <v>#N/A</v>
      </c>
    </row>
    <row r="234" spans="2:24" ht="15" x14ac:dyDescent="0.25">
      <c r="B234" s="98"/>
      <c r="C234" s="107"/>
      <c r="D234" s="107"/>
      <c r="E234" s="107"/>
      <c r="F234" s="107"/>
      <c r="G234" s="107"/>
      <c r="H234" s="107"/>
      <c r="I234" s="107"/>
      <c r="J234" s="107"/>
      <c r="K234" s="107"/>
      <c r="L234" s="101"/>
      <c r="M234" s="190"/>
      <c r="N234" s="201"/>
    </row>
    <row r="235" spans="2:24" ht="15" x14ac:dyDescent="0.25">
      <c r="B235" s="102" t="s">
        <v>110</v>
      </c>
      <c r="C235" s="108"/>
      <c r="D235" s="108"/>
      <c r="E235" s="108"/>
      <c r="F235" s="108"/>
      <c r="G235" s="108"/>
      <c r="H235" s="108"/>
      <c r="I235" s="108"/>
      <c r="J235" s="108"/>
      <c r="K235" s="108"/>
      <c r="L235" s="104" t="e">
        <f>VLOOKUP(C236,Hoja1!C186:D188,2,FALSE)</f>
        <v>#N/A</v>
      </c>
      <c r="M235" s="179" t="str">
        <f>IF(ISERROR(L235),"-",L235)</f>
        <v>-</v>
      </c>
      <c r="N235" s="177"/>
    </row>
    <row r="236" spans="2:24" ht="15" x14ac:dyDescent="0.25">
      <c r="B236" s="87"/>
      <c r="C236" s="180"/>
      <c r="D236" s="180"/>
      <c r="E236" s="180"/>
      <c r="F236" s="180"/>
      <c r="G236" s="180"/>
      <c r="H236" s="180"/>
      <c r="I236" s="180"/>
      <c r="J236" s="180"/>
      <c r="K236" s="181"/>
      <c r="L236" s="88"/>
      <c r="M236" s="179"/>
      <c r="N236" s="177"/>
    </row>
    <row r="237" spans="2:24" ht="15" x14ac:dyDescent="0.25">
      <c r="B237" s="87"/>
      <c r="C237" s="180"/>
      <c r="D237" s="180"/>
      <c r="E237" s="180"/>
      <c r="F237" s="180"/>
      <c r="G237" s="180"/>
      <c r="H237" s="180"/>
      <c r="I237" s="180"/>
      <c r="J237" s="180"/>
      <c r="K237" s="181"/>
      <c r="L237" s="88"/>
      <c r="M237" s="179"/>
      <c r="N237" s="177"/>
      <c r="P237" s="39" t="e">
        <f t="shared" si="8"/>
        <v>#N/A</v>
      </c>
      <c r="S237" s="39">
        <f>IF(ISERROR(P237),0,P237)</f>
        <v>0</v>
      </c>
      <c r="U237" s="39">
        <f>IF(ISERROR(P238),0,P238)</f>
        <v>0</v>
      </c>
      <c r="X237" s="39" t="e">
        <f>VLOOKUP(C236,Hoja1!C186:E188,3,FALSE)</f>
        <v>#N/A</v>
      </c>
    </row>
    <row r="238" spans="2:24" ht="15" x14ac:dyDescent="0.25">
      <c r="B238" s="87"/>
      <c r="C238" s="180"/>
      <c r="D238" s="180"/>
      <c r="E238" s="180"/>
      <c r="F238" s="180"/>
      <c r="G238" s="180"/>
      <c r="H238" s="180"/>
      <c r="I238" s="180"/>
      <c r="J238" s="180"/>
      <c r="K238" s="181"/>
      <c r="L238" s="88"/>
      <c r="M238" s="179"/>
      <c r="N238" s="177"/>
      <c r="P238" s="39" t="e">
        <f>L235*$W$8</f>
        <v>#N/A</v>
      </c>
    </row>
    <row r="239" spans="2:24" ht="15" x14ac:dyDescent="0.25">
      <c r="B239" s="89"/>
      <c r="C239" s="109"/>
      <c r="D239" s="109"/>
      <c r="E239" s="109"/>
      <c r="F239" s="109"/>
      <c r="G239" s="109"/>
      <c r="H239" s="109"/>
      <c r="I239" s="109"/>
      <c r="J239" s="109"/>
      <c r="K239" s="109"/>
      <c r="L239" s="92"/>
      <c r="M239" s="179"/>
      <c r="N239" s="177"/>
    </row>
    <row r="240" spans="2:24" ht="15" x14ac:dyDescent="0.25">
      <c r="B240" s="93" t="s">
        <v>120</v>
      </c>
      <c r="C240" s="106"/>
      <c r="D240" s="106"/>
      <c r="E240" s="106"/>
      <c r="F240" s="106"/>
      <c r="G240" s="106"/>
      <c r="H240" s="106"/>
      <c r="I240" s="106"/>
      <c r="J240" s="106"/>
      <c r="K240" s="106"/>
      <c r="L240" s="95" t="e">
        <f>VLOOKUP(C241,Hoja1!C190:D193,2,FALSE)</f>
        <v>#N/A</v>
      </c>
      <c r="M240" s="190" t="str">
        <f>IF(ISERROR(L240),"-",L240)</f>
        <v>-</v>
      </c>
      <c r="N240" s="201"/>
    </row>
    <row r="241" spans="2:24" ht="15" x14ac:dyDescent="0.25">
      <c r="B241" s="96"/>
      <c r="C241" s="188"/>
      <c r="D241" s="188"/>
      <c r="E241" s="188"/>
      <c r="F241" s="188"/>
      <c r="G241" s="188"/>
      <c r="H241" s="188"/>
      <c r="I241" s="188"/>
      <c r="J241" s="188"/>
      <c r="K241" s="189"/>
      <c r="L241" s="97"/>
      <c r="M241" s="190"/>
      <c r="N241" s="201"/>
    </row>
    <row r="242" spans="2:24" ht="15" x14ac:dyDescent="0.25">
      <c r="B242" s="96"/>
      <c r="C242" s="188"/>
      <c r="D242" s="188"/>
      <c r="E242" s="188"/>
      <c r="F242" s="188"/>
      <c r="G242" s="188"/>
      <c r="H242" s="188"/>
      <c r="I242" s="188"/>
      <c r="J242" s="188"/>
      <c r="K242" s="189"/>
      <c r="L242" s="97"/>
      <c r="M242" s="190"/>
      <c r="N242" s="201"/>
      <c r="P242" s="39" t="e">
        <f t="shared" si="8"/>
        <v>#N/A</v>
      </c>
      <c r="S242" s="39">
        <f>IF(ISERROR(P242),0,P242)</f>
        <v>0</v>
      </c>
      <c r="U242" s="39">
        <f>IF(ISERROR(P243),0,P243)</f>
        <v>0</v>
      </c>
      <c r="X242" s="39" t="e">
        <f>VLOOKUP(C241,Hoja1!C190:E193,3,FALSE)</f>
        <v>#N/A</v>
      </c>
    </row>
    <row r="243" spans="2:24" ht="15" x14ac:dyDescent="0.25">
      <c r="B243" s="96"/>
      <c r="C243" s="188"/>
      <c r="D243" s="188"/>
      <c r="E243" s="188"/>
      <c r="F243" s="188"/>
      <c r="G243" s="188"/>
      <c r="H243" s="188"/>
      <c r="I243" s="188"/>
      <c r="J243" s="188"/>
      <c r="K243" s="189"/>
      <c r="L243" s="97"/>
      <c r="M243" s="190"/>
      <c r="N243" s="201"/>
      <c r="P243" s="39" t="e">
        <f>L240*$W$8</f>
        <v>#N/A</v>
      </c>
    </row>
    <row r="244" spans="2:24" ht="15" x14ac:dyDescent="0.25">
      <c r="B244" s="98"/>
      <c r="C244" s="107"/>
      <c r="D244" s="107"/>
      <c r="E244" s="107"/>
      <c r="F244" s="107"/>
      <c r="G244" s="107"/>
      <c r="H244" s="107"/>
      <c r="I244" s="107"/>
      <c r="J244" s="107"/>
      <c r="K244" s="107"/>
      <c r="L244" s="101"/>
      <c r="M244" s="190"/>
      <c r="N244" s="201"/>
    </row>
    <row r="245" spans="2:24" ht="15" x14ac:dyDescent="0.25">
      <c r="B245" s="102" t="s">
        <v>42</v>
      </c>
      <c r="C245" s="108"/>
      <c r="D245" s="108"/>
      <c r="E245" s="108"/>
      <c r="F245" s="108"/>
      <c r="G245" s="108"/>
      <c r="H245" s="108"/>
      <c r="I245" s="108"/>
      <c r="J245" s="108"/>
      <c r="K245" s="108"/>
      <c r="L245" s="104" t="e">
        <f>VLOOKUP(C246,Hoja1!C195:D197,2,FALSE)</f>
        <v>#N/A</v>
      </c>
      <c r="M245" s="179" t="str">
        <f>IF(ISERROR(L245),"-",L245)</f>
        <v>-</v>
      </c>
      <c r="N245" s="177"/>
    </row>
    <row r="246" spans="2:24" ht="15" x14ac:dyDescent="0.25">
      <c r="B246" s="87"/>
      <c r="C246" s="180"/>
      <c r="D246" s="180"/>
      <c r="E246" s="180"/>
      <c r="F246" s="180"/>
      <c r="G246" s="180"/>
      <c r="H246" s="180"/>
      <c r="I246" s="180"/>
      <c r="J246" s="180"/>
      <c r="K246" s="181"/>
      <c r="L246" s="88"/>
      <c r="M246" s="179"/>
      <c r="N246" s="177"/>
    </row>
    <row r="247" spans="2:24" ht="15" x14ac:dyDescent="0.25">
      <c r="B247" s="87"/>
      <c r="C247" s="180"/>
      <c r="D247" s="180"/>
      <c r="E247" s="180"/>
      <c r="F247" s="180"/>
      <c r="G247" s="180"/>
      <c r="H247" s="180"/>
      <c r="I247" s="180"/>
      <c r="J247" s="180"/>
      <c r="K247" s="181"/>
      <c r="L247" s="88"/>
      <c r="M247" s="179"/>
      <c r="N247" s="177"/>
      <c r="P247" s="39" t="e">
        <f t="shared" si="8"/>
        <v>#N/A</v>
      </c>
      <c r="S247" s="39">
        <f>IF(ISERROR(P247),0,P247)</f>
        <v>0</v>
      </c>
      <c r="U247" s="39">
        <f>IF(ISERROR(P248),0,P248)</f>
        <v>0</v>
      </c>
      <c r="X247" s="39" t="e">
        <f>VLOOKUP(C246,Hoja1!C195:E197,3,FALSE)</f>
        <v>#N/A</v>
      </c>
    </row>
    <row r="248" spans="2:24" ht="15" x14ac:dyDescent="0.25">
      <c r="B248" s="87"/>
      <c r="C248" s="180"/>
      <c r="D248" s="180"/>
      <c r="E248" s="180"/>
      <c r="F248" s="180"/>
      <c r="G248" s="180"/>
      <c r="H248" s="180"/>
      <c r="I248" s="180"/>
      <c r="J248" s="180"/>
      <c r="K248" s="181"/>
      <c r="L248" s="88"/>
      <c r="M248" s="179"/>
      <c r="N248" s="177"/>
      <c r="P248" s="39" t="e">
        <f>L245*$W$8</f>
        <v>#N/A</v>
      </c>
    </row>
    <row r="249" spans="2:24" ht="15" x14ac:dyDescent="0.25">
      <c r="B249" s="87"/>
      <c r="C249" s="110"/>
      <c r="D249" s="110"/>
      <c r="E249" s="110"/>
      <c r="F249" s="110"/>
      <c r="G249" s="110"/>
      <c r="H249" s="110"/>
      <c r="I249" s="110"/>
      <c r="J249" s="110"/>
      <c r="K249" s="110"/>
      <c r="L249" s="92"/>
      <c r="M249" s="179"/>
      <c r="N249" s="177"/>
    </row>
    <row r="250" spans="2:24" ht="15" x14ac:dyDescent="0.25">
      <c r="B250" s="93" t="s">
        <v>121</v>
      </c>
      <c r="C250" s="106"/>
      <c r="D250" s="106"/>
      <c r="E250" s="106"/>
      <c r="F250" s="106"/>
      <c r="G250" s="106"/>
      <c r="H250" s="106"/>
      <c r="I250" s="106"/>
      <c r="J250" s="106"/>
      <c r="K250" s="106"/>
      <c r="L250" s="95" t="e">
        <f>VLOOKUP(C251,Hoja1!C199:D201,2,FALSE)</f>
        <v>#N/A</v>
      </c>
      <c r="M250" s="190" t="str">
        <f>IF(ISERROR(L250),"-",L250)</f>
        <v>-</v>
      </c>
      <c r="N250" s="201"/>
    </row>
    <row r="251" spans="2:24" ht="15" x14ac:dyDescent="0.25">
      <c r="B251" s="96"/>
      <c r="C251" s="188"/>
      <c r="D251" s="188"/>
      <c r="E251" s="188"/>
      <c r="F251" s="188"/>
      <c r="G251" s="188"/>
      <c r="H251" s="188"/>
      <c r="I251" s="188"/>
      <c r="J251" s="188"/>
      <c r="K251" s="189"/>
      <c r="L251" s="97"/>
      <c r="M251" s="190"/>
      <c r="N251" s="201"/>
    </row>
    <row r="252" spans="2:24" ht="15" x14ac:dyDescent="0.25">
      <c r="B252" s="96"/>
      <c r="C252" s="188"/>
      <c r="D252" s="188"/>
      <c r="E252" s="188"/>
      <c r="F252" s="188"/>
      <c r="G252" s="188"/>
      <c r="H252" s="188"/>
      <c r="I252" s="188"/>
      <c r="J252" s="188"/>
      <c r="K252" s="189"/>
      <c r="L252" s="97"/>
      <c r="M252" s="190"/>
      <c r="N252" s="201"/>
      <c r="P252" s="39" t="e">
        <f t="shared" si="8"/>
        <v>#N/A</v>
      </c>
      <c r="S252" s="39">
        <f>IF(ISERROR(P252),0,P252)</f>
        <v>0</v>
      </c>
      <c r="U252" s="39">
        <f>IF(ISERROR(P253),0,P253)</f>
        <v>0</v>
      </c>
      <c r="X252" s="39" t="e">
        <f>VLOOKUP(C251,Hoja1!C199:E201,3,FALSE)</f>
        <v>#N/A</v>
      </c>
    </row>
    <row r="253" spans="2:24" ht="15" x14ac:dyDescent="0.25">
      <c r="B253" s="96"/>
      <c r="C253" s="188"/>
      <c r="D253" s="188"/>
      <c r="E253" s="188"/>
      <c r="F253" s="188"/>
      <c r="G253" s="188"/>
      <c r="H253" s="188"/>
      <c r="I253" s="188"/>
      <c r="J253" s="188"/>
      <c r="K253" s="189"/>
      <c r="L253" s="97"/>
      <c r="M253" s="190"/>
      <c r="N253" s="201"/>
      <c r="P253" s="39" t="e">
        <f>L250*$W$8</f>
        <v>#N/A</v>
      </c>
    </row>
    <row r="254" spans="2:24" ht="15.75" thickBot="1" x14ac:dyDescent="0.3">
      <c r="B254" s="96"/>
      <c r="C254" s="124"/>
      <c r="D254" s="124"/>
      <c r="E254" s="124"/>
      <c r="F254" s="124"/>
      <c r="G254" s="124"/>
      <c r="H254" s="124"/>
      <c r="I254" s="124"/>
      <c r="J254" s="124"/>
      <c r="K254" s="124"/>
      <c r="L254" s="130"/>
      <c r="M254" s="205"/>
      <c r="N254" s="261"/>
    </row>
    <row r="255" spans="2:24" ht="15" thickBot="1" x14ac:dyDescent="0.3">
      <c r="B255" s="202" t="s">
        <v>30</v>
      </c>
      <c r="C255" s="203"/>
      <c r="D255" s="203"/>
      <c r="E255" s="203"/>
      <c r="F255" s="203"/>
      <c r="G255" s="203"/>
      <c r="H255" s="203"/>
      <c r="I255" s="203"/>
      <c r="J255" s="203"/>
      <c r="K255" s="203"/>
      <c r="L255" s="203"/>
      <c r="M255" s="204"/>
      <c r="N255" s="176" t="s">
        <v>216</v>
      </c>
    </row>
    <row r="256" spans="2:24" ht="15" x14ac:dyDescent="0.25">
      <c r="B256" s="168" t="s">
        <v>13</v>
      </c>
      <c r="C256" s="125"/>
      <c r="D256" s="125"/>
      <c r="E256" s="85"/>
      <c r="F256" s="85"/>
      <c r="G256" s="85"/>
      <c r="H256" s="85"/>
      <c r="I256" s="85"/>
      <c r="J256" s="85"/>
      <c r="K256" s="126"/>
      <c r="L256" s="86" t="e">
        <f>VLOOKUP(C257,Hoja1!C204:D205,2,FALSE)</f>
        <v>#N/A</v>
      </c>
      <c r="M256" s="206" t="str">
        <f>IF(ISERROR(L256),"-",L256)</f>
        <v>-</v>
      </c>
      <c r="N256" s="200"/>
    </row>
    <row r="257" spans="2:24" ht="15" x14ac:dyDescent="0.25">
      <c r="B257" s="87"/>
      <c r="C257" s="180"/>
      <c r="D257" s="180"/>
      <c r="E257" s="180"/>
      <c r="F257" s="180"/>
      <c r="G257" s="180"/>
      <c r="H257" s="180"/>
      <c r="I257" s="180"/>
      <c r="J257" s="180"/>
      <c r="K257" s="181"/>
      <c r="L257" s="88"/>
      <c r="M257" s="179"/>
      <c r="N257" s="177"/>
      <c r="P257" s="39" t="e">
        <f>L256*$U$9</f>
        <v>#N/A</v>
      </c>
    </row>
    <row r="258" spans="2:24" ht="15" x14ac:dyDescent="0.25">
      <c r="B258" s="87"/>
      <c r="C258" s="180"/>
      <c r="D258" s="180"/>
      <c r="E258" s="180"/>
      <c r="F258" s="180"/>
      <c r="G258" s="180"/>
      <c r="H258" s="180"/>
      <c r="I258" s="180"/>
      <c r="J258" s="180"/>
      <c r="K258" s="181"/>
      <c r="L258" s="88"/>
      <c r="M258" s="179"/>
      <c r="N258" s="177"/>
      <c r="S258" s="39">
        <f>IF(ISERROR(P257),0,P257)</f>
        <v>0</v>
      </c>
      <c r="V258" s="39" t="e">
        <f>VLOOKUP(C257,Hoja1!C204:E205,3,FALSE)</f>
        <v>#N/A</v>
      </c>
      <c r="W258" s="39">
        <v>0</v>
      </c>
      <c r="X258" s="39">
        <f>W258</f>
        <v>0</v>
      </c>
    </row>
    <row r="259" spans="2:24" ht="15" x14ac:dyDescent="0.25">
      <c r="B259" s="89"/>
      <c r="C259" s="109"/>
      <c r="D259" s="109"/>
      <c r="E259" s="109"/>
      <c r="F259" s="109"/>
      <c r="G259" s="109"/>
      <c r="H259" s="109"/>
      <c r="I259" s="109"/>
      <c r="J259" s="109"/>
      <c r="K259" s="127"/>
      <c r="L259" s="92"/>
      <c r="M259" s="179"/>
      <c r="N259" s="177"/>
    </row>
    <row r="260" spans="2:24" ht="15" x14ac:dyDescent="0.25">
      <c r="B260" s="96" t="s">
        <v>122</v>
      </c>
      <c r="C260" s="124"/>
      <c r="D260" s="124"/>
      <c r="E260" s="124"/>
      <c r="F260" s="124"/>
      <c r="G260" s="124"/>
      <c r="H260" s="124"/>
      <c r="I260" s="124"/>
      <c r="J260" s="124"/>
      <c r="K260" s="124"/>
      <c r="L260" s="95" t="e">
        <f>VLOOKUP(C261,Hoja1!C207:D210,2,FALSE)</f>
        <v>#N/A</v>
      </c>
      <c r="M260" s="190" t="str">
        <f>IF(ISERROR(L260),"-",L260)</f>
        <v>-</v>
      </c>
      <c r="N260" s="192"/>
    </row>
    <row r="261" spans="2:24" ht="15" x14ac:dyDescent="0.25">
      <c r="B261" s="96"/>
      <c r="C261" s="188"/>
      <c r="D261" s="188"/>
      <c r="E261" s="188"/>
      <c r="F261" s="188"/>
      <c r="G261" s="188"/>
      <c r="H261" s="188"/>
      <c r="I261" s="188"/>
      <c r="J261" s="188"/>
      <c r="K261" s="189"/>
      <c r="L261" s="97"/>
      <c r="M261" s="190"/>
      <c r="N261" s="192"/>
    </row>
    <row r="262" spans="2:24" ht="15" x14ac:dyDescent="0.25">
      <c r="B262" s="96"/>
      <c r="C262" s="188"/>
      <c r="D262" s="188"/>
      <c r="E262" s="188"/>
      <c r="F262" s="188"/>
      <c r="G262" s="188"/>
      <c r="H262" s="188"/>
      <c r="I262" s="188"/>
      <c r="J262" s="188"/>
      <c r="K262" s="189"/>
      <c r="L262" s="97"/>
      <c r="M262" s="190"/>
      <c r="N262" s="192"/>
      <c r="P262" s="39" t="e">
        <f t="shared" ref="P262:P300" si="9">L260*$U$9</f>
        <v>#N/A</v>
      </c>
      <c r="S262" s="39">
        <f>IF(ISERROR(P262),0,P262)</f>
        <v>0</v>
      </c>
      <c r="U262" s="39">
        <f>IF(ISERROR(P263),0,P263)</f>
        <v>0</v>
      </c>
      <c r="X262" s="39" t="e">
        <f>VLOOKUP(C261,Hoja1!C207:E210,3,FALSE)</f>
        <v>#N/A</v>
      </c>
    </row>
    <row r="263" spans="2:24" ht="15" x14ac:dyDescent="0.25">
      <c r="B263" s="96"/>
      <c r="C263" s="188"/>
      <c r="D263" s="188"/>
      <c r="E263" s="188"/>
      <c r="F263" s="188"/>
      <c r="G263" s="188"/>
      <c r="H263" s="188"/>
      <c r="I263" s="188"/>
      <c r="J263" s="188"/>
      <c r="K263" s="189"/>
      <c r="L263" s="97"/>
      <c r="M263" s="190"/>
      <c r="N263" s="192"/>
      <c r="P263" s="39" t="e">
        <f>L260*$W$9</f>
        <v>#N/A</v>
      </c>
    </row>
    <row r="264" spans="2:24" ht="15" x14ac:dyDescent="0.25">
      <c r="B264" s="96"/>
      <c r="C264" s="188"/>
      <c r="D264" s="188"/>
      <c r="E264" s="188"/>
      <c r="F264" s="188"/>
      <c r="G264" s="188"/>
      <c r="H264" s="188"/>
      <c r="I264" s="188"/>
      <c r="J264" s="188"/>
      <c r="K264" s="189"/>
      <c r="L264" s="97"/>
      <c r="M264" s="190"/>
      <c r="N264" s="192"/>
    </row>
    <row r="265" spans="2:24" ht="15" x14ac:dyDescent="0.25">
      <c r="B265" s="96"/>
      <c r="C265" s="124"/>
      <c r="D265" s="124"/>
      <c r="E265" s="124"/>
      <c r="F265" s="124"/>
      <c r="G265" s="124"/>
      <c r="H265" s="124"/>
      <c r="I265" s="124"/>
      <c r="J265" s="124"/>
      <c r="K265" s="124"/>
      <c r="L265" s="101"/>
      <c r="M265" s="190"/>
      <c r="N265" s="192"/>
    </row>
    <row r="266" spans="2:24" ht="15" x14ac:dyDescent="0.25">
      <c r="B266" s="102" t="s">
        <v>73</v>
      </c>
      <c r="C266" s="108"/>
      <c r="D266" s="108"/>
      <c r="E266" s="108"/>
      <c r="F266" s="108"/>
      <c r="G266" s="108"/>
      <c r="H266" s="108"/>
      <c r="I266" s="108"/>
      <c r="J266" s="108"/>
      <c r="K266" s="108"/>
      <c r="L266" s="104" t="e">
        <f>VLOOKUP(C267,Hoja1!C212:D215,2,FALSE)</f>
        <v>#N/A</v>
      </c>
      <c r="M266" s="179" t="str">
        <f>IF(ISERROR(L266),"-",L266)</f>
        <v>-</v>
      </c>
      <c r="N266" s="177"/>
    </row>
    <row r="267" spans="2:24" ht="15" x14ac:dyDescent="0.25">
      <c r="B267" s="87"/>
      <c r="C267" s="180"/>
      <c r="D267" s="180"/>
      <c r="E267" s="180"/>
      <c r="F267" s="180"/>
      <c r="G267" s="180"/>
      <c r="H267" s="180"/>
      <c r="I267" s="180"/>
      <c r="J267" s="180"/>
      <c r="K267" s="181"/>
      <c r="L267" s="88"/>
      <c r="M267" s="179"/>
      <c r="N267" s="177"/>
    </row>
    <row r="268" spans="2:24" ht="15" x14ac:dyDescent="0.25">
      <c r="B268" s="87"/>
      <c r="C268" s="180"/>
      <c r="D268" s="180"/>
      <c r="E268" s="180"/>
      <c r="F268" s="180"/>
      <c r="G268" s="180"/>
      <c r="H268" s="180"/>
      <c r="I268" s="180"/>
      <c r="J268" s="180"/>
      <c r="K268" s="181"/>
      <c r="L268" s="88"/>
      <c r="M268" s="179"/>
      <c r="N268" s="177"/>
      <c r="P268" s="39" t="e">
        <f t="shared" si="9"/>
        <v>#N/A</v>
      </c>
      <c r="S268" s="39">
        <f>IF(ISERROR(P268),0,P268)</f>
        <v>0</v>
      </c>
      <c r="U268" s="39">
        <f>IF(ISERROR(P269),0,P269)</f>
        <v>0</v>
      </c>
      <c r="X268" s="39" t="e">
        <f>VLOOKUP(C267,Hoja1!C212:E215,3,FALSE)</f>
        <v>#N/A</v>
      </c>
    </row>
    <row r="269" spans="2:24" ht="15" x14ac:dyDescent="0.25">
      <c r="B269" s="87"/>
      <c r="C269" s="180"/>
      <c r="D269" s="180"/>
      <c r="E269" s="180"/>
      <c r="F269" s="180"/>
      <c r="G269" s="180"/>
      <c r="H269" s="180"/>
      <c r="I269" s="180"/>
      <c r="J269" s="180"/>
      <c r="K269" s="181"/>
      <c r="L269" s="88"/>
      <c r="M269" s="179"/>
      <c r="N269" s="177"/>
      <c r="P269" s="39" t="e">
        <f>L266*$W$9</f>
        <v>#N/A</v>
      </c>
    </row>
    <row r="270" spans="2:24" ht="15" x14ac:dyDescent="0.25">
      <c r="B270" s="87"/>
      <c r="C270" s="180"/>
      <c r="D270" s="180"/>
      <c r="E270" s="180"/>
      <c r="F270" s="180"/>
      <c r="G270" s="180"/>
      <c r="H270" s="180"/>
      <c r="I270" s="180"/>
      <c r="J270" s="180"/>
      <c r="K270" s="181"/>
      <c r="L270" s="88"/>
      <c r="M270" s="179"/>
      <c r="N270" s="177"/>
    </row>
    <row r="271" spans="2:24" ht="15" x14ac:dyDescent="0.25">
      <c r="B271" s="89"/>
      <c r="C271" s="109"/>
      <c r="D271" s="109"/>
      <c r="E271" s="109"/>
      <c r="F271" s="109"/>
      <c r="G271" s="109"/>
      <c r="H271" s="109"/>
      <c r="I271" s="109"/>
      <c r="J271" s="109"/>
      <c r="K271" s="109"/>
      <c r="L271" s="92"/>
      <c r="M271" s="179"/>
      <c r="N271" s="177"/>
    </row>
    <row r="272" spans="2:24" ht="15" x14ac:dyDescent="0.25">
      <c r="B272" s="93" t="s">
        <v>74</v>
      </c>
      <c r="C272" s="106"/>
      <c r="D272" s="106"/>
      <c r="E272" s="106"/>
      <c r="F272" s="106"/>
      <c r="G272" s="106"/>
      <c r="H272" s="106"/>
      <c r="I272" s="106"/>
      <c r="J272" s="106"/>
      <c r="K272" s="106"/>
      <c r="L272" s="95" t="e">
        <f>VLOOKUP(C273,Hoja1!C217:D219,2,FALSE)</f>
        <v>#N/A</v>
      </c>
      <c r="M272" s="190" t="str">
        <f>IF(ISERROR(L272),"-",L272)</f>
        <v>-</v>
      </c>
      <c r="N272" s="201"/>
    </row>
    <row r="273" spans="2:24" ht="15" x14ac:dyDescent="0.25">
      <c r="B273" s="96"/>
      <c r="C273" s="188"/>
      <c r="D273" s="188"/>
      <c r="E273" s="188"/>
      <c r="F273" s="188"/>
      <c r="G273" s="188"/>
      <c r="H273" s="188"/>
      <c r="I273" s="188"/>
      <c r="J273" s="188"/>
      <c r="K273" s="189"/>
      <c r="L273" s="97"/>
      <c r="M273" s="190"/>
      <c r="N273" s="201"/>
    </row>
    <row r="274" spans="2:24" ht="15" x14ac:dyDescent="0.25">
      <c r="B274" s="96"/>
      <c r="C274" s="188"/>
      <c r="D274" s="188"/>
      <c r="E274" s="188"/>
      <c r="F274" s="188"/>
      <c r="G274" s="188"/>
      <c r="H274" s="188"/>
      <c r="I274" s="188"/>
      <c r="J274" s="188"/>
      <c r="K274" s="189"/>
      <c r="L274" s="97"/>
      <c r="M274" s="190"/>
      <c r="N274" s="201"/>
      <c r="P274" s="39" t="e">
        <f t="shared" si="9"/>
        <v>#N/A</v>
      </c>
      <c r="S274" s="39">
        <f>IF(ISERROR(P274),0,P274)</f>
        <v>0</v>
      </c>
      <c r="U274" s="39">
        <f>IF(ISERROR(P275),0,P275)</f>
        <v>0</v>
      </c>
      <c r="X274" s="39" t="e">
        <f>VLOOKUP(C273,Hoja1!C217:E219,3,FALSE)</f>
        <v>#N/A</v>
      </c>
    </row>
    <row r="275" spans="2:24" ht="15" x14ac:dyDescent="0.25">
      <c r="B275" s="96"/>
      <c r="C275" s="188"/>
      <c r="D275" s="188"/>
      <c r="E275" s="188"/>
      <c r="F275" s="188"/>
      <c r="G275" s="188"/>
      <c r="H275" s="188"/>
      <c r="I275" s="188"/>
      <c r="J275" s="188"/>
      <c r="K275" s="189"/>
      <c r="L275" s="97"/>
      <c r="M275" s="190"/>
      <c r="N275" s="201"/>
      <c r="P275" s="39" t="e">
        <f>L272*$W$9</f>
        <v>#N/A</v>
      </c>
    </row>
    <row r="276" spans="2:24" ht="15" x14ac:dyDescent="0.25">
      <c r="B276" s="98"/>
      <c r="C276" s="107"/>
      <c r="D276" s="107"/>
      <c r="E276" s="107"/>
      <c r="F276" s="107"/>
      <c r="G276" s="107"/>
      <c r="H276" s="107"/>
      <c r="I276" s="107"/>
      <c r="J276" s="107"/>
      <c r="K276" s="107"/>
      <c r="L276" s="101"/>
      <c r="M276" s="190"/>
      <c r="N276" s="201"/>
    </row>
    <row r="277" spans="2:24" ht="15" x14ac:dyDescent="0.25">
      <c r="B277" s="102" t="s">
        <v>44</v>
      </c>
      <c r="C277" s="108"/>
      <c r="D277" s="108"/>
      <c r="E277" s="108"/>
      <c r="F277" s="108"/>
      <c r="G277" s="108"/>
      <c r="H277" s="108"/>
      <c r="I277" s="108"/>
      <c r="J277" s="108"/>
      <c r="K277" s="108"/>
      <c r="L277" s="104" t="e">
        <f>VLOOKUP(C278,Hoja1!C221:D224,2,FALSE)</f>
        <v>#N/A</v>
      </c>
      <c r="M277" s="179" t="str">
        <f>IF(ISERROR(L277),"-",L277)</f>
        <v>-</v>
      </c>
      <c r="N277" s="177"/>
    </row>
    <row r="278" spans="2:24" ht="15" x14ac:dyDescent="0.25">
      <c r="B278" s="87"/>
      <c r="C278" s="180"/>
      <c r="D278" s="180"/>
      <c r="E278" s="180"/>
      <c r="F278" s="180"/>
      <c r="G278" s="180"/>
      <c r="H278" s="180"/>
      <c r="I278" s="180"/>
      <c r="J278" s="180"/>
      <c r="K278" s="181"/>
      <c r="L278" s="88"/>
      <c r="M278" s="179"/>
      <c r="N278" s="177"/>
    </row>
    <row r="279" spans="2:24" ht="15" x14ac:dyDescent="0.25">
      <c r="B279" s="87"/>
      <c r="C279" s="180"/>
      <c r="D279" s="180"/>
      <c r="E279" s="180"/>
      <c r="F279" s="180"/>
      <c r="G279" s="180"/>
      <c r="H279" s="180"/>
      <c r="I279" s="180"/>
      <c r="J279" s="180"/>
      <c r="K279" s="181"/>
      <c r="L279" s="88"/>
      <c r="M279" s="179"/>
      <c r="N279" s="177"/>
      <c r="P279" s="39" t="e">
        <f t="shared" si="9"/>
        <v>#N/A</v>
      </c>
      <c r="S279" s="39">
        <f>IF(ISERROR(P279),0,P279)</f>
        <v>0</v>
      </c>
      <c r="U279" s="39">
        <f>IF(ISERROR(P280),0,P280)</f>
        <v>0</v>
      </c>
      <c r="X279" s="39" t="e">
        <f>VLOOKUP(C278,Hoja1!C221:E224,3,FALSE)</f>
        <v>#N/A</v>
      </c>
    </row>
    <row r="280" spans="2:24" ht="15" x14ac:dyDescent="0.25">
      <c r="B280" s="87"/>
      <c r="C280" s="180"/>
      <c r="D280" s="180"/>
      <c r="E280" s="180"/>
      <c r="F280" s="180"/>
      <c r="G280" s="180"/>
      <c r="H280" s="180"/>
      <c r="I280" s="180"/>
      <c r="J280" s="180"/>
      <c r="K280" s="181"/>
      <c r="L280" s="88"/>
      <c r="M280" s="179"/>
      <c r="N280" s="177"/>
      <c r="P280" s="39" t="e">
        <f>L277*$W$9</f>
        <v>#N/A</v>
      </c>
    </row>
    <row r="281" spans="2:24" ht="15" x14ac:dyDescent="0.25">
      <c r="B281" s="87"/>
      <c r="C281" s="180"/>
      <c r="D281" s="180"/>
      <c r="E281" s="180"/>
      <c r="F281" s="180"/>
      <c r="G281" s="180"/>
      <c r="H281" s="180"/>
      <c r="I281" s="180"/>
      <c r="J281" s="180"/>
      <c r="K281" s="181"/>
      <c r="L281" s="88"/>
      <c r="M281" s="179"/>
      <c r="N281" s="177"/>
    </row>
    <row r="282" spans="2:24" ht="15" x14ac:dyDescent="0.25">
      <c r="B282" s="89"/>
      <c r="C282" s="128"/>
      <c r="D282" s="109"/>
      <c r="E282" s="109"/>
      <c r="F282" s="109"/>
      <c r="G282" s="109"/>
      <c r="H282" s="109"/>
      <c r="I282" s="109"/>
      <c r="J282" s="109"/>
      <c r="K282" s="109"/>
      <c r="L282" s="92"/>
      <c r="M282" s="179"/>
      <c r="N282" s="177"/>
    </row>
    <row r="283" spans="2:24" ht="15" x14ac:dyDescent="0.25">
      <c r="B283" s="93" t="s">
        <v>237</v>
      </c>
      <c r="C283" s="106"/>
      <c r="D283" s="106"/>
      <c r="E283" s="106"/>
      <c r="F283" s="106"/>
      <c r="G283" s="106"/>
      <c r="H283" s="106"/>
      <c r="I283" s="106"/>
      <c r="J283" s="106"/>
      <c r="K283" s="106"/>
      <c r="L283" s="95" t="e">
        <f>VLOOKUP(C284,Hoja1!C226:D228,2,FALSE)</f>
        <v>#N/A</v>
      </c>
      <c r="M283" s="190" t="str">
        <f>IF(ISERROR(L283),"-",L283)</f>
        <v>-</v>
      </c>
      <c r="N283" s="201"/>
    </row>
    <row r="284" spans="2:24" ht="15" x14ac:dyDescent="0.25">
      <c r="B284" s="96"/>
      <c r="C284" s="188"/>
      <c r="D284" s="188"/>
      <c r="E284" s="188"/>
      <c r="F284" s="188"/>
      <c r="G284" s="188"/>
      <c r="H284" s="188"/>
      <c r="I284" s="188"/>
      <c r="J284" s="188"/>
      <c r="K284" s="189"/>
      <c r="L284" s="97"/>
      <c r="M284" s="190"/>
      <c r="N284" s="201"/>
    </row>
    <row r="285" spans="2:24" ht="15" x14ac:dyDescent="0.25">
      <c r="B285" s="96"/>
      <c r="C285" s="188"/>
      <c r="D285" s="188"/>
      <c r="E285" s="188"/>
      <c r="F285" s="188"/>
      <c r="G285" s="188"/>
      <c r="H285" s="188"/>
      <c r="I285" s="188"/>
      <c r="J285" s="188"/>
      <c r="K285" s="189"/>
      <c r="L285" s="97"/>
      <c r="M285" s="190"/>
      <c r="N285" s="201"/>
      <c r="P285" s="39" t="e">
        <f t="shared" si="9"/>
        <v>#N/A</v>
      </c>
      <c r="S285" s="39">
        <f>IF(ISERROR(P285),0,P285)</f>
        <v>0</v>
      </c>
      <c r="U285" s="39">
        <f>IF(ISERROR(P286),0,P286)</f>
        <v>0</v>
      </c>
      <c r="X285" s="39" t="e">
        <f>VLOOKUP(C284,Hoja1!C226:E228,3,FALSE)</f>
        <v>#N/A</v>
      </c>
    </row>
    <row r="286" spans="2:24" ht="15" x14ac:dyDescent="0.25">
      <c r="B286" s="96"/>
      <c r="C286" s="188"/>
      <c r="D286" s="188"/>
      <c r="E286" s="188"/>
      <c r="F286" s="188"/>
      <c r="G286" s="188"/>
      <c r="H286" s="188"/>
      <c r="I286" s="188"/>
      <c r="J286" s="188"/>
      <c r="K286" s="189"/>
      <c r="L286" s="97"/>
      <c r="M286" s="190"/>
      <c r="N286" s="201"/>
      <c r="P286" s="39" t="e">
        <f>L283*$W$9</f>
        <v>#N/A</v>
      </c>
    </row>
    <row r="287" spans="2:24" ht="15" x14ac:dyDescent="0.25">
      <c r="B287" s="98"/>
      <c r="C287" s="107"/>
      <c r="D287" s="107"/>
      <c r="E287" s="107"/>
      <c r="F287" s="107"/>
      <c r="G287" s="107"/>
      <c r="H287" s="107"/>
      <c r="I287" s="107"/>
      <c r="J287" s="107"/>
      <c r="K287" s="107"/>
      <c r="L287" s="101"/>
      <c r="M287" s="190"/>
      <c r="N287" s="201"/>
    </row>
    <row r="288" spans="2:24" ht="15" x14ac:dyDescent="0.25">
      <c r="B288" s="102" t="s">
        <v>123</v>
      </c>
      <c r="C288" s="108"/>
      <c r="D288" s="108"/>
      <c r="E288" s="108"/>
      <c r="F288" s="108"/>
      <c r="G288" s="108"/>
      <c r="H288" s="108"/>
      <c r="I288" s="108"/>
      <c r="J288" s="108"/>
      <c r="K288" s="108"/>
      <c r="L288" s="104" t="e">
        <f>VLOOKUP(C289,Hoja1!C230:D232,2,FALSE)</f>
        <v>#N/A</v>
      </c>
      <c r="M288" s="179" t="str">
        <f>IF(ISERROR(L288),"-",L288)</f>
        <v>-</v>
      </c>
      <c r="N288" s="177"/>
    </row>
    <row r="289" spans="2:24" ht="15" x14ac:dyDescent="0.25">
      <c r="B289" s="87"/>
      <c r="C289" s="180"/>
      <c r="D289" s="180"/>
      <c r="E289" s="180"/>
      <c r="F289" s="180"/>
      <c r="G289" s="180"/>
      <c r="H289" s="180"/>
      <c r="I289" s="180"/>
      <c r="J289" s="180"/>
      <c r="K289" s="181"/>
      <c r="L289" s="88"/>
      <c r="M289" s="179"/>
      <c r="N289" s="177"/>
    </row>
    <row r="290" spans="2:24" ht="15" x14ac:dyDescent="0.25">
      <c r="B290" s="87"/>
      <c r="C290" s="180"/>
      <c r="D290" s="180"/>
      <c r="E290" s="180"/>
      <c r="F290" s="180"/>
      <c r="G290" s="180"/>
      <c r="H290" s="180"/>
      <c r="I290" s="180"/>
      <c r="J290" s="180"/>
      <c r="K290" s="181"/>
      <c r="L290" s="88"/>
      <c r="M290" s="179"/>
      <c r="N290" s="177"/>
      <c r="P290" s="39" t="e">
        <f t="shared" si="9"/>
        <v>#N/A</v>
      </c>
      <c r="S290" s="39">
        <f>IF(ISERROR(P290),0,P290)</f>
        <v>0</v>
      </c>
      <c r="U290" s="39">
        <f>IF(ISERROR(P291),0,P291)</f>
        <v>0</v>
      </c>
      <c r="X290" s="39" t="e">
        <f>VLOOKUP(C289,Hoja1!C230:E232,3,FALSE)</f>
        <v>#N/A</v>
      </c>
    </row>
    <row r="291" spans="2:24" ht="15" x14ac:dyDescent="0.25">
      <c r="B291" s="87"/>
      <c r="C291" s="180"/>
      <c r="D291" s="180"/>
      <c r="E291" s="180"/>
      <c r="F291" s="180"/>
      <c r="G291" s="180"/>
      <c r="H291" s="180"/>
      <c r="I291" s="180"/>
      <c r="J291" s="180"/>
      <c r="K291" s="181"/>
      <c r="L291" s="88"/>
      <c r="M291" s="179"/>
      <c r="N291" s="177"/>
      <c r="P291" s="39" t="e">
        <f>L288*$W$9</f>
        <v>#N/A</v>
      </c>
    </row>
    <row r="292" spans="2:24" ht="15" x14ac:dyDescent="0.25">
      <c r="B292" s="89"/>
      <c r="C292" s="109"/>
      <c r="D292" s="109"/>
      <c r="E292" s="109"/>
      <c r="F292" s="109"/>
      <c r="G292" s="109"/>
      <c r="H292" s="109"/>
      <c r="I292" s="109"/>
      <c r="J292" s="109"/>
      <c r="K292" s="109"/>
      <c r="L292" s="92"/>
      <c r="M292" s="179"/>
      <c r="N292" s="177"/>
    </row>
    <row r="293" spans="2:24" ht="15" x14ac:dyDescent="0.25">
      <c r="B293" s="93" t="s">
        <v>38</v>
      </c>
      <c r="C293" s="106"/>
      <c r="D293" s="106"/>
      <c r="E293" s="106"/>
      <c r="F293" s="106"/>
      <c r="G293" s="106"/>
      <c r="H293" s="106"/>
      <c r="I293" s="106"/>
      <c r="J293" s="106"/>
      <c r="K293" s="106"/>
      <c r="L293" s="95" t="e">
        <f>VLOOKUP(C294,Hoja1!C234:D236,2,FALSE)</f>
        <v>#N/A</v>
      </c>
      <c r="M293" s="190" t="str">
        <f>IF(ISERROR(L293),"-",L293)</f>
        <v>-</v>
      </c>
      <c r="N293" s="192"/>
    </row>
    <row r="294" spans="2:24" ht="15" x14ac:dyDescent="0.25">
      <c r="B294" s="96"/>
      <c r="C294" s="188"/>
      <c r="D294" s="188"/>
      <c r="E294" s="188"/>
      <c r="F294" s="188"/>
      <c r="G294" s="188"/>
      <c r="H294" s="188"/>
      <c r="I294" s="188"/>
      <c r="J294" s="188"/>
      <c r="K294" s="189"/>
      <c r="L294" s="97"/>
      <c r="M294" s="190"/>
      <c r="N294" s="192"/>
    </row>
    <row r="295" spans="2:24" ht="15" x14ac:dyDescent="0.25">
      <c r="B295" s="96"/>
      <c r="C295" s="188"/>
      <c r="D295" s="188"/>
      <c r="E295" s="188"/>
      <c r="F295" s="188"/>
      <c r="G295" s="188"/>
      <c r="H295" s="188"/>
      <c r="I295" s="188"/>
      <c r="J295" s="188"/>
      <c r="K295" s="189"/>
      <c r="L295" s="97"/>
      <c r="M295" s="190"/>
      <c r="N295" s="192"/>
      <c r="P295" s="39" t="e">
        <f t="shared" si="9"/>
        <v>#N/A</v>
      </c>
      <c r="S295" s="39">
        <f>IF(ISERROR(P295),0,P295)</f>
        <v>0</v>
      </c>
      <c r="U295" s="39">
        <f>IF(ISERROR(P296),0,P296)</f>
        <v>0</v>
      </c>
      <c r="X295" s="39" t="e">
        <f>VLOOKUP(C294,Hoja1!C234:E236,3,FALSE)</f>
        <v>#N/A</v>
      </c>
    </row>
    <row r="296" spans="2:24" ht="15" x14ac:dyDescent="0.25">
      <c r="B296" s="96"/>
      <c r="C296" s="188"/>
      <c r="D296" s="188"/>
      <c r="E296" s="188"/>
      <c r="F296" s="188"/>
      <c r="G296" s="188"/>
      <c r="H296" s="188"/>
      <c r="I296" s="188"/>
      <c r="J296" s="188"/>
      <c r="K296" s="189"/>
      <c r="L296" s="97"/>
      <c r="M296" s="190"/>
      <c r="N296" s="192"/>
      <c r="P296" s="39" t="e">
        <f>L293*$W$9</f>
        <v>#N/A</v>
      </c>
    </row>
    <row r="297" spans="2:24" ht="15" x14ac:dyDescent="0.25">
      <c r="B297" s="98"/>
      <c r="C297" s="107"/>
      <c r="D297" s="107"/>
      <c r="E297" s="107"/>
      <c r="F297" s="107"/>
      <c r="G297" s="107"/>
      <c r="H297" s="107"/>
      <c r="I297" s="107"/>
      <c r="J297" s="107"/>
      <c r="K297" s="107"/>
      <c r="L297" s="101"/>
      <c r="M297" s="190"/>
      <c r="N297" s="192"/>
    </row>
    <row r="298" spans="2:24" ht="15" x14ac:dyDescent="0.25">
      <c r="B298" s="102" t="s">
        <v>75</v>
      </c>
      <c r="C298" s="108"/>
      <c r="D298" s="108"/>
      <c r="E298" s="108"/>
      <c r="F298" s="108"/>
      <c r="G298" s="108"/>
      <c r="H298" s="108"/>
      <c r="I298" s="108"/>
      <c r="J298" s="108"/>
      <c r="K298" s="108"/>
      <c r="L298" s="104" t="e">
        <f>VLOOKUP(C299,Hoja1!C238:D241,2,FALSE)</f>
        <v>#N/A</v>
      </c>
      <c r="M298" s="179" t="str">
        <f>IF(ISERROR(L298),"-",L298)</f>
        <v>-</v>
      </c>
      <c r="N298" s="177"/>
    </row>
    <row r="299" spans="2:24" ht="15" x14ac:dyDescent="0.25">
      <c r="B299" s="87"/>
      <c r="C299" s="180"/>
      <c r="D299" s="180"/>
      <c r="E299" s="180"/>
      <c r="F299" s="180"/>
      <c r="G299" s="180"/>
      <c r="H299" s="180"/>
      <c r="I299" s="180"/>
      <c r="J299" s="180"/>
      <c r="K299" s="181"/>
      <c r="L299" s="88"/>
      <c r="M299" s="179"/>
      <c r="N299" s="177"/>
    </row>
    <row r="300" spans="2:24" ht="15" x14ac:dyDescent="0.25">
      <c r="B300" s="87"/>
      <c r="C300" s="180"/>
      <c r="D300" s="180"/>
      <c r="E300" s="180"/>
      <c r="F300" s="180"/>
      <c r="G300" s="180"/>
      <c r="H300" s="180"/>
      <c r="I300" s="180"/>
      <c r="J300" s="180"/>
      <c r="K300" s="181"/>
      <c r="L300" s="88"/>
      <c r="M300" s="179"/>
      <c r="N300" s="177"/>
      <c r="P300" s="39" t="e">
        <f t="shared" si="9"/>
        <v>#N/A</v>
      </c>
      <c r="S300" s="39">
        <f>IF(ISERROR(P300),0,P300)</f>
        <v>0</v>
      </c>
      <c r="U300" s="39">
        <f>IF(ISERROR(P301),0,P301)</f>
        <v>0</v>
      </c>
      <c r="X300" s="39" t="e">
        <f>VLOOKUP(C299,Hoja1!C238:E241,3,FALSE)</f>
        <v>#N/A</v>
      </c>
    </row>
    <row r="301" spans="2:24" ht="15" x14ac:dyDescent="0.25">
      <c r="B301" s="87"/>
      <c r="C301" s="180"/>
      <c r="D301" s="180"/>
      <c r="E301" s="180"/>
      <c r="F301" s="180"/>
      <c r="G301" s="180"/>
      <c r="H301" s="180"/>
      <c r="I301" s="180"/>
      <c r="J301" s="180"/>
      <c r="K301" s="181"/>
      <c r="L301" s="88"/>
      <c r="M301" s="179"/>
      <c r="N301" s="177"/>
      <c r="P301" s="39" t="e">
        <f>L298*$W$9</f>
        <v>#N/A</v>
      </c>
    </row>
    <row r="302" spans="2:24" ht="15" x14ac:dyDescent="0.25">
      <c r="B302" s="87"/>
      <c r="C302" s="180"/>
      <c r="D302" s="180"/>
      <c r="E302" s="180"/>
      <c r="F302" s="180"/>
      <c r="G302" s="180"/>
      <c r="H302" s="180"/>
      <c r="I302" s="180"/>
      <c r="J302" s="180"/>
      <c r="K302" s="181"/>
      <c r="L302" s="88"/>
      <c r="M302" s="179"/>
      <c r="N302" s="177"/>
    </row>
    <row r="303" spans="2:24" ht="15" x14ac:dyDescent="0.25">
      <c r="B303" s="89"/>
      <c r="C303" s="109"/>
      <c r="D303" s="109"/>
      <c r="E303" s="109"/>
      <c r="F303" s="109"/>
      <c r="G303" s="109"/>
      <c r="H303" s="109"/>
      <c r="I303" s="109"/>
      <c r="J303" s="109"/>
      <c r="K303" s="109"/>
      <c r="L303" s="92"/>
      <c r="M303" s="179"/>
      <c r="N303" s="177"/>
    </row>
    <row r="304" spans="2:24" ht="15" x14ac:dyDescent="0.25">
      <c r="B304" s="93" t="s">
        <v>124</v>
      </c>
      <c r="C304" s="106"/>
      <c r="D304" s="106"/>
      <c r="E304" s="106"/>
      <c r="F304" s="106"/>
      <c r="G304" s="106"/>
      <c r="H304" s="106"/>
      <c r="I304" s="106"/>
      <c r="J304" s="106"/>
      <c r="K304" s="106"/>
      <c r="L304" s="95" t="e">
        <f>VLOOKUP(C305,Hoja1!C243:D245,2,FALSE)</f>
        <v>#N/A</v>
      </c>
      <c r="M304" s="190" t="str">
        <f>IF(ISERROR(L304),"-",L304)</f>
        <v>-</v>
      </c>
      <c r="N304" s="201"/>
    </row>
    <row r="305" spans="2:24" ht="15" x14ac:dyDescent="0.25">
      <c r="B305" s="96"/>
      <c r="C305" s="188"/>
      <c r="D305" s="188"/>
      <c r="E305" s="188"/>
      <c r="F305" s="188"/>
      <c r="G305" s="188"/>
      <c r="H305" s="188"/>
      <c r="I305" s="188"/>
      <c r="J305" s="188"/>
      <c r="K305" s="189"/>
      <c r="L305" s="97"/>
      <c r="M305" s="190"/>
      <c r="N305" s="201"/>
    </row>
    <row r="306" spans="2:24" ht="15" x14ac:dyDescent="0.25">
      <c r="B306" s="96"/>
      <c r="C306" s="188"/>
      <c r="D306" s="188"/>
      <c r="E306" s="188"/>
      <c r="F306" s="188"/>
      <c r="G306" s="188"/>
      <c r="H306" s="188"/>
      <c r="I306" s="188"/>
      <c r="J306" s="188"/>
      <c r="K306" s="189"/>
      <c r="L306" s="97"/>
      <c r="M306" s="190"/>
      <c r="N306" s="201"/>
      <c r="P306" s="39" t="e">
        <f>L304*$U$9</f>
        <v>#N/A</v>
      </c>
      <c r="S306" s="39">
        <f>IF(ISERROR(P306),0,P306)</f>
        <v>0</v>
      </c>
      <c r="U306" s="39">
        <f>IF(ISERROR(P307),0,P307)</f>
        <v>0</v>
      </c>
      <c r="X306" s="39" t="e">
        <f>VLOOKUP(C305,Hoja1!C243:E245,3,FALSE)</f>
        <v>#N/A</v>
      </c>
    </row>
    <row r="307" spans="2:24" ht="15" x14ac:dyDescent="0.25">
      <c r="B307" s="96"/>
      <c r="C307" s="188"/>
      <c r="D307" s="188"/>
      <c r="E307" s="188"/>
      <c r="F307" s="188"/>
      <c r="G307" s="188"/>
      <c r="H307" s="188"/>
      <c r="I307" s="188"/>
      <c r="J307" s="188"/>
      <c r="K307" s="189"/>
      <c r="L307" s="97"/>
      <c r="M307" s="190"/>
      <c r="N307" s="201"/>
      <c r="P307" s="39" t="e">
        <f>L304*$W$9</f>
        <v>#N/A</v>
      </c>
    </row>
    <row r="308" spans="2:24" ht="15.75" thickBot="1" x14ac:dyDescent="0.3">
      <c r="B308" s="105"/>
      <c r="C308" s="129"/>
      <c r="D308" s="129"/>
      <c r="E308" s="129"/>
      <c r="F308" s="129"/>
      <c r="G308" s="129"/>
      <c r="H308" s="129"/>
      <c r="I308" s="129"/>
      <c r="J308" s="129"/>
      <c r="K308" s="129"/>
      <c r="L308" s="130"/>
      <c r="M308" s="205"/>
      <c r="N308" s="261"/>
    </row>
    <row r="309" spans="2:24" ht="9.75" customHeight="1" x14ac:dyDescent="0.25">
      <c r="Q309" s="111" t="e">
        <f>SUM(P51+P56+P61+P67+P72+P77+P82+P88+P91+P101+P107+P113+P119+P126+P132+P139+P144+P150+P155+P160+P167+P173+P181+P186+P191+P197+P202+P207+P212+P217+P222+P227+P232+P237+P242+P247+P252+P257+P262+P268+P274+P279+P285+P290+P295+P300+P306)</f>
        <v>#N/A</v>
      </c>
      <c r="S309" s="170">
        <f>SUM($S$50:$S$308)</f>
        <v>0</v>
      </c>
      <c r="U309" s="170">
        <f>SUM($U$50:$U$308)</f>
        <v>0</v>
      </c>
      <c r="W309" s="39" t="e">
        <f>SUM($X$56:$X$306)</f>
        <v>#N/A</v>
      </c>
    </row>
    <row r="310" spans="2:24" ht="8.25" customHeight="1" thickBot="1" x14ac:dyDescent="0.3">
      <c r="Q310" s="111" t="e">
        <f>SUM(P52+P57+P62+P68+P73+P78+P83+P89+P92+P102+P108+P114+P120+P127+P133+P140+P145+P151+P156+P161+P168+P174+P182+P187+P192+P198+P203+P208+P213+P218+P223+P228+P233+P238+P243+P248+P253+P258+P263+P269+P275+P280+P286+P291+P296+P301+P307)</f>
        <v>#N/A</v>
      </c>
    </row>
    <row r="311" spans="2:24" ht="33.75" customHeight="1" thickBot="1" x14ac:dyDescent="0.3">
      <c r="B311" s="226" t="s">
        <v>292</v>
      </c>
      <c r="C311" s="227"/>
      <c r="D311" s="228"/>
      <c r="E311" s="235" t="s">
        <v>154</v>
      </c>
      <c r="F311" s="236"/>
      <c r="H311" s="131" t="s">
        <v>133</v>
      </c>
      <c r="I311" s="132" t="s">
        <v>132</v>
      </c>
      <c r="J311" s="280" t="s">
        <v>293</v>
      </c>
      <c r="K311" s="222"/>
      <c r="L311" s="141"/>
      <c r="M311" s="266" t="s">
        <v>155</v>
      </c>
      <c r="N311" s="267"/>
      <c r="P311" s="40"/>
      <c r="S311" s="39">
        <f>IF($C$32="Sí",$Q$312,0)</f>
        <v>0</v>
      </c>
      <c r="T311" s="39">
        <f>IF($C$32="No",$Q$313,0)</f>
        <v>0</v>
      </c>
      <c r="W311" s="39" t="e">
        <f>(W309*100)/45</f>
        <v>#N/A</v>
      </c>
      <c r="X311" s="39" t="e">
        <f>(W309*100)/44</f>
        <v>#N/A</v>
      </c>
    </row>
    <row r="312" spans="2:24" ht="27" x14ac:dyDescent="0.25">
      <c r="B312" s="223" t="s">
        <v>81</v>
      </c>
      <c r="C312" s="224"/>
      <c r="D312" s="225"/>
      <c r="E312" s="237">
        <v>60</v>
      </c>
      <c r="F312" s="238"/>
      <c r="H312" s="133" t="s">
        <v>134</v>
      </c>
      <c r="I312" s="134" t="s">
        <v>137</v>
      </c>
      <c r="J312" s="281" t="s">
        <v>218</v>
      </c>
      <c r="K312" s="282"/>
      <c r="L312" s="142"/>
      <c r="M312" s="268">
        <f>S312</f>
        <v>0</v>
      </c>
      <c r="N312" s="269"/>
      <c r="P312" s="40"/>
      <c r="Q312" s="39">
        <f>IF(ISERROR(Q309),0,Q309)</f>
        <v>0</v>
      </c>
      <c r="S312" s="39">
        <f>S311+T311</f>
        <v>0</v>
      </c>
      <c r="W312" s="39">
        <f>IF($C$32="Sí",$W$311,0)</f>
        <v>0</v>
      </c>
      <c r="X312" s="39">
        <f>IF($C$32="No",$X$311,0)</f>
        <v>0</v>
      </c>
    </row>
    <row r="313" spans="2:24" ht="27" x14ac:dyDescent="0.25">
      <c r="B313" s="229" t="s">
        <v>82</v>
      </c>
      <c r="C313" s="230"/>
      <c r="D313" s="231"/>
      <c r="E313" s="239">
        <v>20</v>
      </c>
      <c r="F313" s="240"/>
      <c r="H313" s="135" t="s">
        <v>301</v>
      </c>
      <c r="I313" s="136" t="s">
        <v>138</v>
      </c>
      <c r="J313" s="283" t="s">
        <v>219</v>
      </c>
      <c r="K313" s="284"/>
      <c r="L313" s="143"/>
      <c r="M313" s="270"/>
      <c r="N313" s="271"/>
      <c r="P313" s="40"/>
      <c r="Q313" s="39">
        <f>IF(ISERROR(Q310),0,Q310)</f>
        <v>0</v>
      </c>
      <c r="W313" s="39">
        <f>IF(ISERROR(W312),0,W312)</f>
        <v>0</v>
      </c>
      <c r="X313" s="39">
        <f>IF(ISERROR(X312),0,X312)</f>
        <v>0</v>
      </c>
    </row>
    <row r="314" spans="2:24" ht="27.75" thickBot="1" x14ac:dyDescent="0.3">
      <c r="B314" s="229" t="s">
        <v>83</v>
      </c>
      <c r="C314" s="230"/>
      <c r="D314" s="231"/>
      <c r="E314" s="239">
        <v>20</v>
      </c>
      <c r="F314" s="240"/>
      <c r="H314" s="135" t="s">
        <v>300</v>
      </c>
      <c r="I314" s="136" t="s">
        <v>139</v>
      </c>
      <c r="J314" s="283" t="s">
        <v>220</v>
      </c>
      <c r="K314" s="284"/>
      <c r="L314" s="143"/>
      <c r="M314" s="270"/>
      <c r="N314" s="271"/>
      <c r="P314" s="40"/>
      <c r="W314" s="39">
        <f>W313+X313</f>
        <v>0</v>
      </c>
    </row>
    <row r="315" spans="2:24" ht="27.75" thickBot="1" x14ac:dyDescent="0.3">
      <c r="B315" s="232" t="s">
        <v>80</v>
      </c>
      <c r="C315" s="233"/>
      <c r="D315" s="234"/>
      <c r="E315" s="241">
        <v>100</v>
      </c>
      <c r="F315" s="242"/>
      <c r="H315" s="220" t="s">
        <v>159</v>
      </c>
      <c r="I315" s="221"/>
      <c r="J315" s="221"/>
      <c r="K315" s="222"/>
      <c r="L315" s="143"/>
      <c r="M315" s="272"/>
      <c r="N315" s="273"/>
      <c r="P315" s="40"/>
    </row>
    <row r="316" spans="2:24" ht="17.25" customHeight="1" x14ac:dyDescent="0.25">
      <c r="H316" s="146" t="s">
        <v>160</v>
      </c>
      <c r="I316" s="278">
        <v>0.6</v>
      </c>
      <c r="J316" s="262" t="s">
        <v>214</v>
      </c>
      <c r="K316" s="263"/>
      <c r="L316" s="144"/>
      <c r="M316" s="274">
        <f>W314</f>
        <v>0</v>
      </c>
      <c r="N316" s="276" t="s">
        <v>162</v>
      </c>
    </row>
    <row r="317" spans="2:24" ht="19.5" customHeight="1" thickBot="1" x14ac:dyDescent="0.3">
      <c r="H317" s="147" t="s">
        <v>161</v>
      </c>
      <c r="I317" s="279"/>
      <c r="J317" s="264" t="s">
        <v>221</v>
      </c>
      <c r="K317" s="265"/>
      <c r="L317" s="145"/>
      <c r="M317" s="275"/>
      <c r="N317" s="277"/>
    </row>
  </sheetData>
  <sheetProtection algorithmName="SHA-512" hashValue="0bAyyOMdXVNJecpO6h5Sim7X6FyhP4Rv2kUHbi/BZFAMhqMw3gIIL5UcIdAVqe5Sa1wYOfDJQA7350eo8DrNIw==" saltValue="RkFxub3noriUmSj2tosumw==" spinCount="100000" sheet="1" objects="1" scenarios="1"/>
  <protectedRanges>
    <protectedRange sqref="N256:N308" name="Rango63"/>
    <protectedRange sqref="N195:N254" name="Rango62"/>
    <protectedRange sqref="N49:N193" name="Rango61"/>
    <protectedRange sqref="C55" name="Rango60"/>
    <protectedRange sqref="C45" name="Rango10"/>
    <protectedRange sqref="C40" name="Rango9"/>
    <protectedRange sqref="C36" name="Rango8"/>
    <protectedRange sqref="C28 C32" name="Rango7"/>
    <protectedRange sqref="C24" name="Rango6"/>
    <protectedRange sqref="C19" name="Rango5"/>
    <protectedRange sqref="E14:N15" name="Rango4"/>
    <protectedRange sqref="N18:N47" name="Rango3"/>
    <protectedRange sqref="E4:N15" name="Rango1"/>
    <protectedRange sqref="C50" name="Rango11"/>
    <protectedRange sqref="C60" name="Rango13"/>
    <protectedRange sqref="C66" name="Rango15"/>
    <protectedRange sqref="C71" name="Rango16"/>
    <protectedRange sqref="C76" name="Rango17"/>
    <protectedRange sqref="C81" name="Rango18"/>
    <protectedRange sqref="C87" name="Rango19"/>
    <protectedRange sqref="C92:K97" name="Rango20"/>
    <protectedRange sqref="C100" name="Rango21"/>
    <protectedRange sqref="C106" name="Rango22"/>
    <protectedRange sqref="C112" name="Rango23"/>
    <protectedRange sqref="C118" name="Rango24"/>
    <protectedRange sqref="C125" name="Rango25"/>
    <protectedRange sqref="C131" name="Rango26"/>
    <protectedRange sqref="C138" name="Rango27"/>
    <protectedRange sqref="C143" name="Rango28"/>
    <protectedRange sqref="C149" name="Rango29"/>
    <protectedRange sqref="C154" name="Rango30"/>
    <protectedRange sqref="C159" name="Rango31"/>
    <protectedRange sqref="C166" name="Rango32"/>
    <protectedRange sqref="C172" name="Rango33"/>
    <protectedRange sqref="C180" name="Rango34"/>
    <protectedRange sqref="C185" name="Rango35"/>
    <protectedRange sqref="C190" name="Rango36"/>
    <protectedRange sqref="C196" name="Rango37"/>
    <protectedRange sqref="C201" name="Rango38"/>
    <protectedRange sqref="C206" name="Rango39"/>
    <protectedRange sqref="C211" name="Rango40"/>
    <protectedRange sqref="C216" name="Rango41"/>
    <protectedRange sqref="C221" name="Rango42"/>
    <protectedRange sqref="C226" name="Rango43"/>
    <protectedRange sqref="C231" name="Rango44"/>
    <protectedRange sqref="C236" name="Rango45"/>
    <protectedRange sqref="C241" name="Rango46"/>
    <protectedRange sqref="C246" name="Rango48"/>
    <protectedRange sqref="C251" name="Rango49"/>
    <protectedRange sqref="C257" name="Rango50"/>
    <protectedRange sqref="C261" name="Rango51"/>
    <protectedRange sqref="C267" name="Rango52"/>
    <protectedRange sqref="C273" name="Rango53"/>
    <protectedRange sqref="C278" name="Rango54"/>
    <protectedRange sqref="C284" name="Rango55"/>
    <protectedRange sqref="C289" name="Rango56"/>
    <protectedRange sqref="C294" name="Rango57"/>
    <protectedRange sqref="C299" name="Rango58"/>
    <protectedRange sqref="C305" name="Rango59"/>
  </protectedRanges>
  <dataConsolidate>
    <dataRefs count="1">
      <dataRef ref="R15:R17" sheet="Herramienta"/>
    </dataRefs>
  </dataConsolidate>
  <mergeCells count="221">
    <mergeCell ref="J316:K316"/>
    <mergeCell ref="J317:K317"/>
    <mergeCell ref="M311:N311"/>
    <mergeCell ref="M312:N315"/>
    <mergeCell ref="M316:M317"/>
    <mergeCell ref="N316:N317"/>
    <mergeCell ref="I316:I317"/>
    <mergeCell ref="N272:N276"/>
    <mergeCell ref="N277:N282"/>
    <mergeCell ref="N283:N287"/>
    <mergeCell ref="N288:N292"/>
    <mergeCell ref="N293:N297"/>
    <mergeCell ref="N298:N303"/>
    <mergeCell ref="N304:N308"/>
    <mergeCell ref="J311:K311"/>
    <mergeCell ref="J312:K312"/>
    <mergeCell ref="M304:M308"/>
    <mergeCell ref="M298:M303"/>
    <mergeCell ref="M293:M297"/>
    <mergeCell ref="M288:M292"/>
    <mergeCell ref="M283:M287"/>
    <mergeCell ref="M277:M282"/>
    <mergeCell ref="J313:K313"/>
    <mergeCell ref="J314:K314"/>
    <mergeCell ref="N189:N193"/>
    <mergeCell ref="N195:N199"/>
    <mergeCell ref="N200:N204"/>
    <mergeCell ref="N205:N209"/>
    <mergeCell ref="N210:N214"/>
    <mergeCell ref="N215:N219"/>
    <mergeCell ref="N220:N224"/>
    <mergeCell ref="N225:N229"/>
    <mergeCell ref="M272:M276"/>
    <mergeCell ref="N230:N234"/>
    <mergeCell ref="N235:N239"/>
    <mergeCell ref="N240:N244"/>
    <mergeCell ref="N245:N249"/>
    <mergeCell ref="N250:N254"/>
    <mergeCell ref="N256:N259"/>
    <mergeCell ref="N260:N265"/>
    <mergeCell ref="N266:N271"/>
    <mergeCell ref="M266:M271"/>
    <mergeCell ref="M260:M265"/>
    <mergeCell ref="N137:N141"/>
    <mergeCell ref="N142:N147"/>
    <mergeCell ref="N148:N152"/>
    <mergeCell ref="N153:N157"/>
    <mergeCell ref="N158:N164"/>
    <mergeCell ref="N165:N170"/>
    <mergeCell ref="N171:N178"/>
    <mergeCell ref="N179:N183"/>
    <mergeCell ref="N184:N188"/>
    <mergeCell ref="B15:D15"/>
    <mergeCell ref="C32:K33"/>
    <mergeCell ref="N99:N104"/>
    <mergeCell ref="N105:N110"/>
    <mergeCell ref="N111:N116"/>
    <mergeCell ref="N117:N123"/>
    <mergeCell ref="N124:N129"/>
    <mergeCell ref="N130:N136"/>
    <mergeCell ref="M54:M58"/>
    <mergeCell ref="M49:M53"/>
    <mergeCell ref="M44:M47"/>
    <mergeCell ref="M39:M43"/>
    <mergeCell ref="M35:M38"/>
    <mergeCell ref="C36:K37"/>
    <mergeCell ref="C55:K57"/>
    <mergeCell ref="C50:K52"/>
    <mergeCell ref="M31:M34"/>
    <mergeCell ref="M105:M110"/>
    <mergeCell ref="M99:M104"/>
    <mergeCell ref="M96:M98"/>
    <mergeCell ref="C100:K103"/>
    <mergeCell ref="M94:M95"/>
    <mergeCell ref="M91:M93"/>
    <mergeCell ref="N75:N79"/>
    <mergeCell ref="B2:N2"/>
    <mergeCell ref="B16:N16"/>
    <mergeCell ref="N18:N22"/>
    <mergeCell ref="N23:N26"/>
    <mergeCell ref="N27:N30"/>
    <mergeCell ref="M18:M22"/>
    <mergeCell ref="E14:M14"/>
    <mergeCell ref="E15:M15"/>
    <mergeCell ref="E10:M10"/>
    <mergeCell ref="E4:M4"/>
    <mergeCell ref="E5:M5"/>
    <mergeCell ref="E6:M6"/>
    <mergeCell ref="E7:M7"/>
    <mergeCell ref="E8:M8"/>
    <mergeCell ref="E9:M9"/>
    <mergeCell ref="E11:M11"/>
    <mergeCell ref="E12:M12"/>
    <mergeCell ref="M27:M30"/>
    <mergeCell ref="M23:M26"/>
    <mergeCell ref="C28:K29"/>
    <mergeCell ref="C24:K25"/>
    <mergeCell ref="B11:D11"/>
    <mergeCell ref="B14:D14"/>
    <mergeCell ref="B13:D13"/>
    <mergeCell ref="H315:K315"/>
    <mergeCell ref="C305:K307"/>
    <mergeCell ref="C299:K302"/>
    <mergeCell ref="C294:K296"/>
    <mergeCell ref="C289:K291"/>
    <mergeCell ref="C284:K286"/>
    <mergeCell ref="C278:K281"/>
    <mergeCell ref="B312:D312"/>
    <mergeCell ref="B311:D311"/>
    <mergeCell ref="B313:D313"/>
    <mergeCell ref="B314:D314"/>
    <mergeCell ref="B315:D315"/>
    <mergeCell ref="E311:F311"/>
    <mergeCell ref="E312:F312"/>
    <mergeCell ref="E313:F313"/>
    <mergeCell ref="E314:F314"/>
    <mergeCell ref="E315:F315"/>
    <mergeCell ref="B17:M17"/>
    <mergeCell ref="C267:K270"/>
    <mergeCell ref="C261:K264"/>
    <mergeCell ref="C273:K275"/>
    <mergeCell ref="B3:M3"/>
    <mergeCell ref="B4:D4"/>
    <mergeCell ref="B5:D5"/>
    <mergeCell ref="B6:D6"/>
    <mergeCell ref="B7:D7"/>
    <mergeCell ref="B8:D8"/>
    <mergeCell ref="B9:D9"/>
    <mergeCell ref="B10:D10"/>
    <mergeCell ref="M205:M209"/>
    <mergeCell ref="M200:M204"/>
    <mergeCell ref="M195:M199"/>
    <mergeCell ref="M189:M193"/>
    <mergeCell ref="M184:M188"/>
    <mergeCell ref="M179:M183"/>
    <mergeCell ref="M171:M178"/>
    <mergeCell ref="M165:M170"/>
    <mergeCell ref="M158:M164"/>
    <mergeCell ref="C45:K46"/>
    <mergeCell ref="C40:K42"/>
    <mergeCell ref="M153:M157"/>
    <mergeCell ref="N91:N98"/>
    <mergeCell ref="M137:M141"/>
    <mergeCell ref="M130:M136"/>
    <mergeCell ref="B12:D12"/>
    <mergeCell ref="B48:M48"/>
    <mergeCell ref="C221:K223"/>
    <mergeCell ref="C211:K213"/>
    <mergeCell ref="C201:K203"/>
    <mergeCell ref="C185:K187"/>
    <mergeCell ref="C180:K182"/>
    <mergeCell ref="C172:K177"/>
    <mergeCell ref="C166:K169"/>
    <mergeCell ref="C138:K140"/>
    <mergeCell ref="C66:K68"/>
    <mergeCell ref="C76:K78"/>
    <mergeCell ref="C60:K63"/>
    <mergeCell ref="C94:K95"/>
    <mergeCell ref="C96:K97"/>
    <mergeCell ref="C159:K163"/>
    <mergeCell ref="C154:K156"/>
    <mergeCell ref="C149:K151"/>
    <mergeCell ref="M124:M129"/>
    <mergeCell ref="M117:M123"/>
    <mergeCell ref="M111:M116"/>
    <mergeCell ref="C257:K258"/>
    <mergeCell ref="C251:K253"/>
    <mergeCell ref="C106:K109"/>
    <mergeCell ref="B194:M194"/>
    <mergeCell ref="B255:M255"/>
    <mergeCell ref="M250:M254"/>
    <mergeCell ref="M245:M249"/>
    <mergeCell ref="M240:M244"/>
    <mergeCell ref="M235:M239"/>
    <mergeCell ref="M230:M234"/>
    <mergeCell ref="M225:M229"/>
    <mergeCell ref="M256:M259"/>
    <mergeCell ref="M220:M224"/>
    <mergeCell ref="M215:M219"/>
    <mergeCell ref="M210:M214"/>
    <mergeCell ref="C246:K248"/>
    <mergeCell ref="C241:K243"/>
    <mergeCell ref="C236:K238"/>
    <mergeCell ref="C231:K233"/>
    <mergeCell ref="C226:K228"/>
    <mergeCell ref="M142:M147"/>
    <mergeCell ref="M148:M152"/>
    <mergeCell ref="Q11:Q14"/>
    <mergeCell ref="AD6:AE6"/>
    <mergeCell ref="N35:N38"/>
    <mergeCell ref="N39:N43"/>
    <mergeCell ref="N44:N47"/>
    <mergeCell ref="N49:N53"/>
    <mergeCell ref="N54:N58"/>
    <mergeCell ref="N59:N64"/>
    <mergeCell ref="N65:N69"/>
    <mergeCell ref="N31:N34"/>
    <mergeCell ref="N70:N74"/>
    <mergeCell ref="E13:M13"/>
    <mergeCell ref="M59:M64"/>
    <mergeCell ref="C190:K192"/>
    <mergeCell ref="C196:K198"/>
    <mergeCell ref="C206:K208"/>
    <mergeCell ref="C216:K218"/>
    <mergeCell ref="C19:K21"/>
    <mergeCell ref="C92:K93"/>
    <mergeCell ref="C143:K146"/>
    <mergeCell ref="C131:K135"/>
    <mergeCell ref="C125:K128"/>
    <mergeCell ref="C118:K122"/>
    <mergeCell ref="C112:K115"/>
    <mergeCell ref="C81:K84"/>
    <mergeCell ref="C87:K89"/>
    <mergeCell ref="C71:K73"/>
    <mergeCell ref="M86:M90"/>
    <mergeCell ref="M80:M85"/>
    <mergeCell ref="M75:M79"/>
    <mergeCell ref="M70:M74"/>
    <mergeCell ref="M65:M69"/>
    <mergeCell ref="N80:N85"/>
    <mergeCell ref="N86:N90"/>
  </mergeCells>
  <conditionalFormatting sqref="B49">
    <cfRule type="expression" dxfId="11" priority="5">
      <formula>$P$33=$P$35</formula>
    </cfRule>
    <cfRule type="expression" dxfId="10" priority="6">
      <formula>$C$32=no</formula>
    </cfRule>
    <cfRule type="expression" dxfId="9" priority="9">
      <formula>$P$33=$P$35</formula>
    </cfRule>
    <cfRule type="expression" dxfId="8" priority="10">
      <formula>$Q$33=$P$35</formula>
    </cfRule>
    <cfRule type="expression" dxfId="7" priority="11">
      <formula>$P$31=$P$35</formula>
    </cfRule>
    <cfRule type="expression" dxfId="6" priority="12">
      <formula>$P$31=$P$35</formula>
    </cfRule>
  </conditionalFormatting>
  <conditionalFormatting sqref="B70">
    <cfRule type="expression" dxfId="5" priority="4">
      <formula>$P$33=$P$35</formula>
    </cfRule>
    <cfRule type="expression" dxfId="4" priority="8">
      <formula>$P$33=$P$35</formula>
    </cfRule>
  </conditionalFormatting>
  <conditionalFormatting sqref="B256">
    <cfRule type="expression" dxfId="3" priority="3">
      <formula>$P$33=$P$35</formula>
    </cfRule>
    <cfRule type="expression" dxfId="2" priority="7">
      <formula>$P$33=$P$35</formula>
    </cfRule>
  </conditionalFormatting>
  <conditionalFormatting sqref="B49:D49">
    <cfRule type="expression" dxfId="1" priority="2">
      <formula>$P$33=$P$35</formula>
    </cfRule>
  </conditionalFormatting>
  <conditionalFormatting sqref="B70:E70">
    <cfRule type="expression" dxfId="0" priority="1">
      <formula>$P$33=$P$35</formula>
    </cfRule>
  </conditionalFormatting>
  <pageMargins left="0.7" right="0.7" top="0.75" bottom="0.75" header="0.3" footer="0.3"/>
  <pageSetup scale="49" orientation="portrait" r:id="rId1"/>
  <rowBreaks count="4" manualBreakCount="4">
    <brk id="64" max="16383" man="1"/>
    <brk id="136" max="16383" man="1"/>
    <brk id="204" max="16383" man="1"/>
    <brk id="271" max="16383" man="1"/>
  </rowBreaks>
  <drawing r:id="rId2"/>
  <extLst>
    <ext xmlns:x14="http://schemas.microsoft.com/office/spreadsheetml/2009/9/main" uri="{CCE6A557-97BC-4b89-ADB6-D9C93CAAB3DF}">
      <x14:dataValidations xmlns:xm="http://schemas.microsoft.com/office/excel/2006/main" count="53">
        <x14:dataValidation type="list" allowBlank="1" showInputMessage="1" showErrorMessage="1">
          <x14:formula1>
            <xm:f>Hoja1!$C$4:$C$6</xm:f>
          </x14:formula1>
          <xm:sqref>C19</xm:sqref>
        </x14:dataValidation>
        <x14:dataValidation type="list" allowBlank="1" showInputMessage="1" showErrorMessage="1">
          <x14:formula1>
            <xm:f>Hoja1!$C$8:$C$9</xm:f>
          </x14:formula1>
          <xm:sqref>C24</xm:sqref>
        </x14:dataValidation>
        <x14:dataValidation type="list" allowBlank="1" showInputMessage="1" showErrorMessage="1">
          <x14:formula1>
            <xm:f>Hoja1!$C$11:$C$12</xm:f>
          </x14:formula1>
          <xm:sqref>C28:K28 C32:K32</xm:sqref>
        </x14:dataValidation>
        <x14:dataValidation type="list" allowBlank="1" showInputMessage="1" showErrorMessage="1">
          <x14:formula1>
            <xm:f>Hoja1!$C$17:$C$18</xm:f>
          </x14:formula1>
          <xm:sqref>C36:K36</xm:sqref>
        </x14:dataValidation>
        <x14:dataValidation type="list" allowBlank="1" showInputMessage="1" showErrorMessage="1">
          <x14:formula1>
            <xm:f>Hoja1!$C$20:$C$22</xm:f>
          </x14:formula1>
          <xm:sqref>C40:K40</xm:sqref>
        </x14:dataValidation>
        <x14:dataValidation type="list" allowBlank="1" showInputMessage="1" showErrorMessage="1">
          <x14:formula1>
            <xm:f>Hoja1!$C$24:$C$25</xm:f>
          </x14:formula1>
          <xm:sqref>C45:K45</xm:sqref>
        </x14:dataValidation>
        <x14:dataValidation type="list" allowBlank="1" showInputMessage="1" showErrorMessage="1">
          <x14:formula1>
            <xm:f>Hoja1!$C$37:$C$40</xm:f>
          </x14:formula1>
          <xm:sqref>C60:K63</xm:sqref>
        </x14:dataValidation>
        <x14:dataValidation type="list" allowBlank="1" showInputMessage="1" showErrorMessage="1">
          <x14:formula1>
            <xm:f>Hoja1!$C$50:$C$52</xm:f>
          </x14:formula1>
          <xm:sqref>C76:K78</xm:sqref>
        </x14:dataValidation>
        <x14:dataValidation type="list" allowBlank="1" showInputMessage="1" showErrorMessage="1">
          <x14:formula1>
            <xm:f>Hoja1!$C$63:$C$68</xm:f>
          </x14:formula1>
          <xm:sqref>C92:K97</xm:sqref>
        </x14:dataValidation>
        <x14:dataValidation type="list" allowBlank="1" showInputMessage="1" showErrorMessage="1">
          <x14:formula1>
            <xm:f>Hoja1!$C$70:$C$73</xm:f>
          </x14:formula1>
          <xm:sqref>C100:K103</xm:sqref>
        </x14:dataValidation>
        <x14:dataValidation type="list" allowBlank="1" showInputMessage="1" showErrorMessage="1">
          <x14:formula1>
            <xm:f>Hoja1!$C$75:$C$78</xm:f>
          </x14:formula1>
          <xm:sqref>C106:K109</xm:sqref>
        </x14:dataValidation>
        <x14:dataValidation type="list" allowBlank="1" showInputMessage="1" showErrorMessage="1">
          <x14:formula1>
            <xm:f>Hoja1!$C$80:$C$83</xm:f>
          </x14:formula1>
          <xm:sqref>C112:K115</xm:sqref>
        </x14:dataValidation>
        <x14:dataValidation type="list" allowBlank="1" showInputMessage="1" showErrorMessage="1">
          <x14:formula1>
            <xm:f>Hoja1!$C$85:$C$89</xm:f>
          </x14:formula1>
          <xm:sqref>C118:K122</xm:sqref>
        </x14:dataValidation>
        <x14:dataValidation type="list" allowBlank="1" showInputMessage="1" showErrorMessage="1">
          <x14:formula1>
            <xm:f>Hoja1!$C$91:$C$94</xm:f>
          </x14:formula1>
          <xm:sqref>C125:K128</xm:sqref>
        </x14:dataValidation>
        <x14:dataValidation type="list" allowBlank="1" showInputMessage="1" showErrorMessage="1">
          <x14:formula1>
            <xm:f>Hoja1!$C$96:$C$101</xm:f>
          </x14:formula1>
          <xm:sqref>C131:K135</xm:sqref>
        </x14:dataValidation>
        <x14:dataValidation type="list" allowBlank="1" showInputMessage="1" showErrorMessage="1">
          <x14:formula1>
            <xm:f>Hoja1!$C$107:$C$110</xm:f>
          </x14:formula1>
          <xm:sqref>C143:K146</xm:sqref>
        </x14:dataValidation>
        <x14:dataValidation type="list" allowBlank="1" showInputMessage="1" showErrorMessage="1">
          <x14:formula1>
            <xm:f>Hoja1!$C$112:$C$114</xm:f>
          </x14:formula1>
          <xm:sqref>C149:K151</xm:sqref>
        </x14:dataValidation>
        <x14:dataValidation type="list" allowBlank="1" showInputMessage="1" showErrorMessage="1">
          <x14:formula1>
            <xm:f>Hoja1!$C$116:$C$119</xm:f>
          </x14:formula1>
          <xm:sqref>C154:K156</xm:sqref>
        </x14:dataValidation>
        <x14:dataValidation type="list" allowBlank="1" showInputMessage="1" showErrorMessage="1">
          <x14:formula1>
            <xm:f>Hoja1!$C$121:$C$126</xm:f>
          </x14:formula1>
          <xm:sqref>C159:K163</xm:sqref>
        </x14:dataValidation>
        <x14:dataValidation type="list" allowBlank="1" showInputMessage="1" showErrorMessage="1">
          <x14:formula1>
            <xm:f>Hoja1!$C$128:$C$131</xm:f>
          </x14:formula1>
          <xm:sqref>C166:K169</xm:sqref>
        </x14:dataValidation>
        <x14:dataValidation type="list" allowBlank="1" showInputMessage="1" showErrorMessage="1">
          <x14:formula1>
            <xm:f>Hoja1!$C$133:$C$139</xm:f>
          </x14:formula1>
          <xm:sqref>C172:K177</xm:sqref>
        </x14:dataValidation>
        <x14:dataValidation type="list" allowBlank="1" showInputMessage="1" showErrorMessage="1">
          <x14:formula1>
            <xm:f>Hoja1!$C$141:$C$143</xm:f>
          </x14:formula1>
          <xm:sqref>C180:K182</xm:sqref>
        </x14:dataValidation>
        <x14:dataValidation type="list" allowBlank="1" showInputMessage="1" showErrorMessage="1">
          <x14:formula1>
            <xm:f>Hoja1!$C$145:$C$147</xm:f>
          </x14:formula1>
          <xm:sqref>C185:K187</xm:sqref>
        </x14:dataValidation>
        <x14:dataValidation type="list" allowBlank="1" showInputMessage="1" showErrorMessage="1">
          <x14:formula1>
            <xm:f>Hoja1!$C$28:$C$30</xm:f>
          </x14:formula1>
          <xm:sqref>C50</xm:sqref>
        </x14:dataValidation>
        <x14:dataValidation type="list" allowBlank="1" showInputMessage="1" showErrorMessage="1">
          <x14:formula1>
            <xm:f>Hoja1!$C$32:$C$35</xm:f>
          </x14:formula1>
          <xm:sqref>C55</xm:sqref>
        </x14:dataValidation>
        <x14:dataValidation type="list" allowBlank="1" showInputMessage="1" showErrorMessage="1">
          <x14:formula1>
            <xm:f>Hoja1!$C$42:$C$44</xm:f>
          </x14:formula1>
          <xm:sqref>C66</xm:sqref>
        </x14:dataValidation>
        <x14:dataValidation type="list" allowBlank="1" showInputMessage="1" showErrorMessage="1">
          <x14:formula1>
            <xm:f>Hoja1!$C$46:$C$48</xm:f>
          </x14:formula1>
          <xm:sqref>C71</xm:sqref>
        </x14:dataValidation>
        <x14:dataValidation type="list" allowBlank="1" showInputMessage="1" showErrorMessage="1">
          <x14:formula1>
            <xm:f>Hoja1!$C$54:$C$57</xm:f>
          </x14:formula1>
          <xm:sqref>C81</xm:sqref>
        </x14:dataValidation>
        <x14:dataValidation type="list" allowBlank="1" showInputMessage="1" showErrorMessage="1">
          <x14:formula1>
            <xm:f>Hoja1!$C$59:$C$61</xm:f>
          </x14:formula1>
          <xm:sqref>C87</xm:sqref>
        </x14:dataValidation>
        <x14:dataValidation type="list" allowBlank="1" showInputMessage="1" showErrorMessage="1">
          <x14:formula1>
            <xm:f>Hoja1!$C$103:$C$105</xm:f>
          </x14:formula1>
          <xm:sqref>C138</xm:sqref>
        </x14:dataValidation>
        <x14:dataValidation type="list" allowBlank="1" showInputMessage="1" showErrorMessage="1">
          <x14:formula1>
            <xm:f>Hoja1!$C$149:$C$151</xm:f>
          </x14:formula1>
          <xm:sqref>C190</xm:sqref>
        </x14:dataValidation>
        <x14:dataValidation type="list" allowBlank="1" showInputMessage="1" showErrorMessage="1">
          <x14:formula1>
            <xm:f>Hoja1!$C$154:$C$156</xm:f>
          </x14:formula1>
          <xm:sqref>C196:K198</xm:sqref>
        </x14:dataValidation>
        <x14:dataValidation type="list" allowBlank="1" showInputMessage="1" showErrorMessage="1">
          <x14:formula1>
            <xm:f>Hoja1!$C$158:$C$160</xm:f>
          </x14:formula1>
          <xm:sqref>C201:K203</xm:sqref>
        </x14:dataValidation>
        <x14:dataValidation type="list" allowBlank="1" showInputMessage="1" showErrorMessage="1">
          <x14:formula1>
            <xm:f>Hoja1!$C$162:$C$164</xm:f>
          </x14:formula1>
          <xm:sqref>C206:K208</xm:sqref>
        </x14:dataValidation>
        <x14:dataValidation type="list" allowBlank="1" showInputMessage="1" showErrorMessage="1">
          <x14:formula1>
            <xm:f>Hoja1!$C$166:$C$168</xm:f>
          </x14:formula1>
          <xm:sqref>C211:K213</xm:sqref>
        </x14:dataValidation>
        <x14:dataValidation type="list" allowBlank="1" showInputMessage="1" showErrorMessage="1">
          <x14:formula1>
            <xm:f>Hoja1!$C$170:$C$172</xm:f>
          </x14:formula1>
          <xm:sqref>C216:K218</xm:sqref>
        </x14:dataValidation>
        <x14:dataValidation type="list" allowBlank="1" showInputMessage="1" showErrorMessage="1">
          <x14:formula1>
            <xm:f>Hoja1!$C$182:$C$184</xm:f>
          </x14:formula1>
          <xm:sqref>C231:K233</xm:sqref>
        </x14:dataValidation>
        <x14:dataValidation type="list" allowBlank="1" showInputMessage="1" showErrorMessage="1">
          <x14:formula1>
            <xm:f>Hoja1!$C$186:$C$188</xm:f>
          </x14:formula1>
          <xm:sqref>C236:K238</xm:sqref>
        </x14:dataValidation>
        <x14:dataValidation type="list" allowBlank="1" showInputMessage="1" showErrorMessage="1">
          <x14:formula1>
            <xm:f>Hoja1!$C$190:$C$193</xm:f>
          </x14:formula1>
          <xm:sqref>C241:K243</xm:sqref>
        </x14:dataValidation>
        <x14:dataValidation type="list" allowBlank="1" showInputMessage="1" showErrorMessage="1">
          <x14:formula1>
            <xm:f>Hoja1!$C$195:$C$197</xm:f>
          </x14:formula1>
          <xm:sqref>C246:K248</xm:sqref>
        </x14:dataValidation>
        <x14:dataValidation type="list" allowBlank="1" showInputMessage="1" showErrorMessage="1">
          <x14:formula1>
            <xm:f>Hoja1!$C$199:$C$201</xm:f>
          </x14:formula1>
          <xm:sqref>C251:K253</xm:sqref>
        </x14:dataValidation>
        <x14:dataValidation type="list" allowBlank="1" showInputMessage="1" showErrorMessage="1">
          <x14:formula1>
            <xm:f>Hoja1!$C$204:$C$205</xm:f>
          </x14:formula1>
          <xm:sqref>C257:K258</xm:sqref>
        </x14:dataValidation>
        <x14:dataValidation type="list" allowBlank="1" showInputMessage="1" showErrorMessage="1">
          <x14:formula1>
            <xm:f>Hoja1!$C$207:$C$210</xm:f>
          </x14:formula1>
          <xm:sqref>C261:K264</xm:sqref>
        </x14:dataValidation>
        <x14:dataValidation type="list" allowBlank="1" showInputMessage="1" showErrorMessage="1">
          <x14:formula1>
            <xm:f>Hoja1!$C$212:$C$215</xm:f>
          </x14:formula1>
          <xm:sqref>C267:K270</xm:sqref>
        </x14:dataValidation>
        <x14:dataValidation type="list" allowBlank="1" showInputMessage="1" showErrorMessage="1">
          <x14:formula1>
            <xm:f>Hoja1!$C$217:$C$219</xm:f>
          </x14:formula1>
          <xm:sqref>C273:K275</xm:sqref>
        </x14:dataValidation>
        <x14:dataValidation type="list" allowBlank="1" showInputMessage="1" showErrorMessage="1">
          <x14:formula1>
            <xm:f>Hoja1!$C$221:$C$224</xm:f>
          </x14:formula1>
          <xm:sqref>C278:K281</xm:sqref>
        </x14:dataValidation>
        <x14:dataValidation type="list" allowBlank="1" showInputMessage="1" showErrorMessage="1">
          <x14:formula1>
            <xm:f>Hoja1!$C$226:$C$228</xm:f>
          </x14:formula1>
          <xm:sqref>C284:K286</xm:sqref>
        </x14:dataValidation>
        <x14:dataValidation type="list" allowBlank="1" showInputMessage="1" showErrorMessage="1">
          <x14:formula1>
            <xm:f>Hoja1!$C$230:$C$232</xm:f>
          </x14:formula1>
          <xm:sqref>C289:K291</xm:sqref>
        </x14:dataValidation>
        <x14:dataValidation type="list" allowBlank="1" showInputMessage="1" showErrorMessage="1">
          <x14:formula1>
            <xm:f>Hoja1!$C$234:$C$236</xm:f>
          </x14:formula1>
          <xm:sqref>C294:K296</xm:sqref>
        </x14:dataValidation>
        <x14:dataValidation type="list" allowBlank="1" showInputMessage="1" showErrorMessage="1">
          <x14:formula1>
            <xm:f>Hoja1!$C$238:$C$241</xm:f>
          </x14:formula1>
          <xm:sqref>C299:K302</xm:sqref>
        </x14:dataValidation>
        <x14:dataValidation type="list" allowBlank="1" showInputMessage="1" showErrorMessage="1">
          <x14:formula1>
            <xm:f>Hoja1!$C$243:$C$245</xm:f>
          </x14:formula1>
          <xm:sqref>C305:K307</xm:sqref>
        </x14:dataValidation>
        <x14:dataValidation type="list" allowBlank="1" showInputMessage="1" showErrorMessage="1">
          <x14:formula1>
            <xm:f>Hoja1!$C$174:$C$176</xm:f>
          </x14:formula1>
          <xm:sqref>C221:K223</xm:sqref>
        </x14:dataValidation>
        <x14:dataValidation type="list" allowBlank="1" showInputMessage="1" showErrorMessage="1">
          <x14:formula1>
            <xm:f>Hoja1!C$178:C$180</xm:f>
          </x14:formula1>
          <xm:sqref>C226:K228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topLeftCell="A24" zoomScaleNormal="100" workbookViewId="0">
      <selection activeCell="M35" sqref="M35"/>
    </sheetView>
  </sheetViews>
  <sheetFormatPr baseColWidth="10" defaultRowHeight="14.25" x14ac:dyDescent="0.25"/>
  <cols>
    <col min="1" max="1" width="11.42578125" style="137"/>
    <col min="2" max="2" width="16" style="137" bestFit="1" customWidth="1"/>
    <col min="3" max="16384" width="11.42578125" style="137"/>
  </cols>
  <sheetData>
    <row r="2" spans="2:12" ht="18" x14ac:dyDescent="0.25">
      <c r="B2" s="138" t="s">
        <v>185</v>
      </c>
    </row>
    <row r="3" spans="2:12" ht="10.5" customHeight="1" x14ac:dyDescent="0.25"/>
    <row r="4" spans="2:12" ht="31.5" customHeight="1" x14ac:dyDescent="0.25">
      <c r="B4" s="287" t="s">
        <v>273</v>
      </c>
      <c r="C4" s="287"/>
      <c r="D4" s="287"/>
      <c r="E4" s="287"/>
      <c r="F4" s="287"/>
      <c r="G4" s="287"/>
      <c r="H4" s="287"/>
      <c r="I4" s="287"/>
      <c r="J4" s="287"/>
      <c r="K4" s="287"/>
      <c r="L4" s="287"/>
    </row>
    <row r="5" spans="2:12" ht="53.25" customHeight="1" x14ac:dyDescent="0.25">
      <c r="B5" s="287" t="s">
        <v>197</v>
      </c>
      <c r="C5" s="287"/>
      <c r="D5" s="287"/>
      <c r="E5" s="287"/>
      <c r="F5" s="287"/>
      <c r="G5" s="287"/>
      <c r="H5" s="287"/>
      <c r="I5" s="287"/>
      <c r="J5" s="287"/>
      <c r="K5" s="287"/>
      <c r="L5" s="287"/>
    </row>
    <row r="6" spans="2:12" ht="46.5" customHeight="1" x14ac:dyDescent="0.25">
      <c r="B6" s="285" t="s">
        <v>274</v>
      </c>
      <c r="C6" s="285"/>
      <c r="D6" s="285"/>
      <c r="E6" s="285"/>
      <c r="F6" s="285"/>
      <c r="G6" s="285"/>
      <c r="H6" s="285"/>
      <c r="I6" s="285"/>
      <c r="J6" s="285"/>
      <c r="K6" s="285"/>
      <c r="L6" s="285"/>
    </row>
    <row r="7" spans="2:12" ht="53.25" customHeight="1" x14ac:dyDescent="0.25">
      <c r="B7" s="287" t="s">
        <v>275</v>
      </c>
      <c r="C7" s="287"/>
      <c r="D7" s="287"/>
      <c r="E7" s="287"/>
      <c r="F7" s="287"/>
      <c r="G7" s="287"/>
      <c r="H7" s="287"/>
      <c r="I7" s="287"/>
      <c r="J7" s="287"/>
      <c r="K7" s="287"/>
      <c r="L7" s="287"/>
    </row>
    <row r="8" spans="2:12" ht="39" customHeight="1" x14ac:dyDescent="0.25">
      <c r="B8" s="285" t="s">
        <v>276</v>
      </c>
      <c r="C8" s="285"/>
      <c r="D8" s="285"/>
      <c r="E8" s="285"/>
      <c r="F8" s="285"/>
      <c r="G8" s="285"/>
      <c r="H8" s="285"/>
      <c r="I8" s="285"/>
      <c r="J8" s="285"/>
      <c r="K8" s="285"/>
      <c r="L8" s="285"/>
    </row>
    <row r="9" spans="2:12" ht="51.75" customHeight="1" x14ac:dyDescent="0.25">
      <c r="B9" s="285" t="s">
        <v>186</v>
      </c>
      <c r="C9" s="285"/>
      <c r="D9" s="285"/>
      <c r="E9" s="285"/>
      <c r="F9" s="285"/>
      <c r="G9" s="285"/>
      <c r="H9" s="285"/>
      <c r="I9" s="285"/>
      <c r="J9" s="285"/>
      <c r="K9" s="285"/>
      <c r="L9" s="285"/>
    </row>
    <row r="10" spans="2:12" ht="32.25" customHeight="1" x14ac:dyDescent="0.25">
      <c r="B10" s="285" t="s">
        <v>277</v>
      </c>
      <c r="C10" s="285"/>
      <c r="D10" s="285"/>
      <c r="E10" s="285"/>
      <c r="F10" s="285"/>
      <c r="G10" s="285"/>
      <c r="H10" s="285"/>
      <c r="I10" s="285"/>
      <c r="J10" s="285"/>
      <c r="K10" s="285"/>
      <c r="L10" s="285"/>
    </row>
    <row r="11" spans="2:12" ht="33.75" customHeight="1" x14ac:dyDescent="0.25">
      <c r="B11" s="285" t="s">
        <v>192</v>
      </c>
      <c r="C11" s="285"/>
      <c r="D11" s="285"/>
      <c r="E11" s="285"/>
      <c r="F11" s="285"/>
      <c r="G11" s="285"/>
      <c r="H11" s="285"/>
      <c r="I11" s="285"/>
      <c r="J11" s="285"/>
      <c r="K11" s="285"/>
      <c r="L11" s="285"/>
    </row>
    <row r="12" spans="2:12" ht="51" customHeight="1" x14ac:dyDescent="0.25">
      <c r="B12" s="285" t="s">
        <v>278</v>
      </c>
      <c r="C12" s="285"/>
      <c r="D12" s="285"/>
      <c r="E12" s="285"/>
      <c r="F12" s="285"/>
      <c r="G12" s="285"/>
      <c r="H12" s="285"/>
      <c r="I12" s="285"/>
      <c r="J12" s="285"/>
      <c r="K12" s="285"/>
      <c r="L12" s="285"/>
    </row>
    <row r="13" spans="2:12" ht="84.75" customHeight="1" x14ac:dyDescent="0.25">
      <c r="B13" s="285" t="s">
        <v>193</v>
      </c>
      <c r="C13" s="285"/>
      <c r="D13" s="285"/>
      <c r="E13" s="285"/>
      <c r="F13" s="285"/>
      <c r="G13" s="285"/>
      <c r="H13" s="285"/>
      <c r="I13" s="285"/>
      <c r="J13" s="285"/>
      <c r="K13" s="285"/>
      <c r="L13" s="285"/>
    </row>
    <row r="14" spans="2:12" ht="50.25" customHeight="1" x14ac:dyDescent="0.25">
      <c r="B14" s="285" t="s">
        <v>187</v>
      </c>
      <c r="C14" s="285"/>
      <c r="D14" s="285"/>
      <c r="E14" s="285"/>
      <c r="F14" s="285"/>
      <c r="G14" s="285"/>
      <c r="H14" s="285"/>
      <c r="I14" s="285"/>
      <c r="J14" s="285"/>
      <c r="K14" s="285"/>
      <c r="L14" s="285"/>
    </row>
    <row r="15" spans="2:12" ht="42" customHeight="1" x14ac:dyDescent="0.25">
      <c r="B15" s="285" t="s">
        <v>194</v>
      </c>
      <c r="C15" s="285"/>
      <c r="D15" s="285"/>
      <c r="E15" s="285"/>
      <c r="F15" s="285"/>
      <c r="G15" s="285"/>
      <c r="H15" s="285"/>
      <c r="I15" s="285"/>
      <c r="J15" s="285"/>
      <c r="K15" s="285"/>
      <c r="L15" s="285"/>
    </row>
    <row r="16" spans="2:12" ht="67.5" customHeight="1" x14ac:dyDescent="0.25">
      <c r="B16" s="285" t="s">
        <v>195</v>
      </c>
      <c r="C16" s="285"/>
      <c r="D16" s="285"/>
      <c r="E16" s="285"/>
      <c r="F16" s="285"/>
      <c r="G16" s="285"/>
      <c r="H16" s="285"/>
      <c r="I16" s="285"/>
      <c r="J16" s="285"/>
      <c r="K16" s="285"/>
      <c r="L16" s="285"/>
    </row>
    <row r="17" spans="2:12" ht="21" customHeight="1" x14ac:dyDescent="0.25">
      <c r="B17" s="285" t="s">
        <v>188</v>
      </c>
      <c r="C17" s="285"/>
      <c r="D17" s="285"/>
      <c r="E17" s="285"/>
      <c r="F17" s="285"/>
      <c r="G17" s="285"/>
      <c r="H17" s="285"/>
      <c r="I17" s="285"/>
      <c r="J17" s="285"/>
      <c r="K17" s="285"/>
      <c r="L17" s="285"/>
    </row>
    <row r="18" spans="2:12" ht="33.75" customHeight="1" x14ac:dyDescent="0.25">
      <c r="B18" s="285" t="s">
        <v>196</v>
      </c>
      <c r="C18" s="285"/>
      <c r="D18" s="285"/>
      <c r="E18" s="285"/>
      <c r="F18" s="285"/>
      <c r="G18" s="285"/>
      <c r="H18" s="285"/>
      <c r="I18" s="285"/>
      <c r="J18" s="285"/>
      <c r="K18" s="285"/>
      <c r="L18" s="285"/>
    </row>
    <row r="19" spans="2:12" ht="52.5" customHeight="1" x14ac:dyDescent="0.25">
      <c r="B19" s="285" t="s">
        <v>198</v>
      </c>
      <c r="C19" s="285"/>
      <c r="D19" s="285"/>
      <c r="E19" s="285"/>
      <c r="F19" s="285"/>
      <c r="G19" s="285"/>
      <c r="H19" s="285"/>
      <c r="I19" s="285"/>
      <c r="J19" s="285"/>
      <c r="K19" s="285"/>
      <c r="L19" s="285"/>
    </row>
    <row r="20" spans="2:12" ht="61.5" customHeight="1" x14ac:dyDescent="0.25">
      <c r="B20" s="285" t="s">
        <v>199</v>
      </c>
      <c r="C20" s="285"/>
      <c r="D20" s="285"/>
      <c r="E20" s="285"/>
      <c r="F20" s="285"/>
      <c r="G20" s="285"/>
      <c r="H20" s="285"/>
      <c r="I20" s="285"/>
      <c r="J20" s="285"/>
      <c r="K20" s="285"/>
      <c r="L20" s="285"/>
    </row>
    <row r="21" spans="2:12" x14ac:dyDescent="0.25">
      <c r="B21" s="285" t="s">
        <v>272</v>
      </c>
      <c r="C21" s="285"/>
      <c r="D21" s="285"/>
      <c r="E21" s="285"/>
      <c r="F21" s="285"/>
      <c r="G21" s="285"/>
      <c r="H21" s="285"/>
      <c r="I21" s="285"/>
      <c r="J21" s="285"/>
      <c r="K21" s="285"/>
      <c r="L21" s="285"/>
    </row>
    <row r="22" spans="2:12" ht="21.75" customHeight="1" x14ac:dyDescent="0.25">
      <c r="B22" s="285" t="s">
        <v>189</v>
      </c>
      <c r="C22" s="285"/>
      <c r="D22" s="285"/>
      <c r="E22" s="285"/>
      <c r="F22" s="285"/>
      <c r="G22" s="285"/>
      <c r="H22" s="285"/>
      <c r="I22" s="285"/>
      <c r="J22" s="285"/>
      <c r="K22" s="285"/>
      <c r="L22" s="285"/>
    </row>
    <row r="23" spans="2:12" ht="18" customHeight="1" x14ac:dyDescent="0.25">
      <c r="B23" s="285" t="s">
        <v>279</v>
      </c>
      <c r="C23" s="285"/>
      <c r="D23" s="285"/>
      <c r="E23" s="285"/>
      <c r="F23" s="285"/>
      <c r="G23" s="285"/>
      <c r="H23" s="285"/>
      <c r="I23" s="285"/>
      <c r="J23" s="285"/>
      <c r="K23" s="285"/>
      <c r="L23" s="285"/>
    </row>
    <row r="24" spans="2:12" ht="41.25" customHeight="1" x14ac:dyDescent="0.25">
      <c r="B24" s="285" t="s">
        <v>200</v>
      </c>
      <c r="C24" s="285"/>
      <c r="D24" s="285"/>
      <c r="E24" s="285"/>
      <c r="F24" s="285"/>
      <c r="G24" s="285"/>
      <c r="H24" s="285"/>
      <c r="I24" s="285"/>
      <c r="J24" s="285"/>
      <c r="K24" s="285"/>
      <c r="L24" s="285"/>
    </row>
    <row r="25" spans="2:12" ht="49.5" customHeight="1" x14ac:dyDescent="0.25">
      <c r="B25" s="285" t="s">
        <v>201</v>
      </c>
      <c r="C25" s="285"/>
      <c r="D25" s="285"/>
      <c r="E25" s="285"/>
      <c r="F25" s="285"/>
      <c r="G25" s="285"/>
      <c r="H25" s="285"/>
      <c r="I25" s="285"/>
      <c r="J25" s="285"/>
      <c r="K25" s="285"/>
      <c r="L25" s="285"/>
    </row>
    <row r="26" spans="2:12" ht="50.25" customHeight="1" x14ac:dyDescent="0.25">
      <c r="B26" s="285" t="s">
        <v>202</v>
      </c>
      <c r="C26" s="285"/>
      <c r="D26" s="285"/>
      <c r="E26" s="285"/>
      <c r="F26" s="285"/>
      <c r="G26" s="285"/>
      <c r="H26" s="285"/>
      <c r="I26" s="285"/>
      <c r="J26" s="285"/>
      <c r="K26" s="285"/>
      <c r="L26" s="285"/>
    </row>
    <row r="27" spans="2:12" ht="51" customHeight="1" x14ac:dyDescent="0.25">
      <c r="B27" s="285" t="s">
        <v>203</v>
      </c>
      <c r="C27" s="285"/>
      <c r="D27" s="285"/>
      <c r="E27" s="285"/>
      <c r="F27" s="285"/>
      <c r="G27" s="285"/>
      <c r="H27" s="285"/>
      <c r="I27" s="285"/>
      <c r="J27" s="285"/>
      <c r="K27" s="285"/>
      <c r="L27" s="285"/>
    </row>
    <row r="28" spans="2:12" ht="44.25" customHeight="1" x14ac:dyDescent="0.25">
      <c r="B28" s="285" t="s">
        <v>204</v>
      </c>
      <c r="C28" s="285"/>
      <c r="D28" s="285"/>
      <c r="E28" s="285"/>
      <c r="F28" s="285"/>
      <c r="G28" s="285"/>
      <c r="H28" s="285"/>
      <c r="I28" s="285"/>
      <c r="J28" s="285"/>
      <c r="K28" s="285"/>
      <c r="L28" s="285"/>
    </row>
    <row r="29" spans="2:12" ht="35.25" customHeight="1" x14ac:dyDescent="0.25">
      <c r="B29" s="285" t="s">
        <v>205</v>
      </c>
      <c r="C29" s="285"/>
      <c r="D29" s="285"/>
      <c r="E29" s="285"/>
      <c r="F29" s="285"/>
      <c r="G29" s="285"/>
      <c r="H29" s="285"/>
      <c r="I29" s="285"/>
      <c r="J29" s="285"/>
      <c r="K29" s="285"/>
      <c r="L29" s="285"/>
    </row>
    <row r="30" spans="2:12" ht="55.5" customHeight="1" x14ac:dyDescent="0.25">
      <c r="B30" s="285" t="s">
        <v>206</v>
      </c>
      <c r="C30" s="285"/>
      <c r="D30" s="285"/>
      <c r="E30" s="285"/>
      <c r="F30" s="285"/>
      <c r="G30" s="285"/>
      <c r="H30" s="285"/>
      <c r="I30" s="285"/>
      <c r="J30" s="285"/>
      <c r="K30" s="285"/>
      <c r="L30" s="285"/>
    </row>
    <row r="31" spans="2:12" ht="45.75" customHeight="1" x14ac:dyDescent="0.25">
      <c r="B31" s="285" t="s">
        <v>207</v>
      </c>
      <c r="C31" s="285"/>
      <c r="D31" s="285"/>
      <c r="E31" s="285"/>
      <c r="F31" s="285"/>
      <c r="G31" s="285"/>
      <c r="H31" s="285"/>
      <c r="I31" s="285"/>
      <c r="J31" s="285"/>
      <c r="K31" s="285"/>
      <c r="L31" s="285"/>
    </row>
    <row r="32" spans="2:12" ht="25.5" customHeight="1" x14ac:dyDescent="0.25">
      <c r="B32" s="285" t="s">
        <v>208</v>
      </c>
      <c r="C32" s="285"/>
      <c r="D32" s="285"/>
      <c r="E32" s="285"/>
      <c r="F32" s="285"/>
      <c r="G32" s="285"/>
      <c r="H32" s="285"/>
      <c r="I32" s="285"/>
      <c r="J32" s="285"/>
      <c r="K32" s="285"/>
      <c r="L32" s="285"/>
    </row>
    <row r="33" spans="2:12" ht="40.5" customHeight="1" x14ac:dyDescent="0.25">
      <c r="B33" s="285" t="s">
        <v>280</v>
      </c>
      <c r="C33" s="285"/>
      <c r="D33" s="285"/>
      <c r="E33" s="285"/>
      <c r="F33" s="285"/>
      <c r="G33" s="285"/>
      <c r="H33" s="285"/>
      <c r="I33" s="285"/>
      <c r="J33" s="285"/>
      <c r="K33" s="285"/>
      <c r="L33" s="285"/>
    </row>
    <row r="34" spans="2:12" ht="24.75" customHeight="1" x14ac:dyDescent="0.25">
      <c r="B34" s="285" t="s">
        <v>281</v>
      </c>
      <c r="C34" s="285"/>
      <c r="D34" s="285"/>
      <c r="E34" s="285"/>
      <c r="F34" s="285"/>
      <c r="G34" s="285"/>
      <c r="H34" s="285"/>
      <c r="I34" s="285"/>
      <c r="J34" s="285"/>
      <c r="K34" s="285"/>
      <c r="L34" s="285"/>
    </row>
    <row r="35" spans="2:12" s="169" customFormat="1" ht="44.25" customHeight="1" x14ac:dyDescent="0.25">
      <c r="B35" s="286" t="s">
        <v>302</v>
      </c>
      <c r="C35" s="286"/>
      <c r="D35" s="286"/>
      <c r="E35" s="286"/>
      <c r="F35" s="286"/>
      <c r="G35" s="286"/>
      <c r="H35" s="286"/>
      <c r="I35" s="286"/>
      <c r="J35" s="286"/>
      <c r="K35" s="286"/>
      <c r="L35" s="286"/>
    </row>
    <row r="36" spans="2:12" ht="102.75" customHeight="1" x14ac:dyDescent="0.25">
      <c r="B36" s="285" t="s">
        <v>282</v>
      </c>
      <c r="C36" s="285"/>
      <c r="D36" s="285"/>
      <c r="E36" s="285"/>
      <c r="F36" s="285"/>
      <c r="G36" s="285"/>
      <c r="H36" s="285"/>
      <c r="I36" s="285"/>
      <c r="J36" s="285"/>
      <c r="K36" s="285"/>
      <c r="L36" s="285"/>
    </row>
    <row r="37" spans="2:12" ht="23.25" customHeight="1" x14ac:dyDescent="0.25">
      <c r="B37" s="285" t="s">
        <v>283</v>
      </c>
      <c r="C37" s="285"/>
      <c r="D37" s="285"/>
      <c r="E37" s="285"/>
      <c r="F37" s="285"/>
      <c r="G37" s="285"/>
      <c r="H37" s="285"/>
      <c r="I37" s="285"/>
      <c r="J37" s="285"/>
      <c r="K37" s="285"/>
      <c r="L37" s="285"/>
    </row>
    <row r="38" spans="2:12" ht="19.5" customHeight="1" x14ac:dyDescent="0.25">
      <c r="B38" s="285" t="s">
        <v>284</v>
      </c>
      <c r="C38" s="285"/>
      <c r="D38" s="285"/>
      <c r="E38" s="285"/>
      <c r="F38" s="285"/>
      <c r="G38" s="285"/>
      <c r="H38" s="285"/>
      <c r="I38" s="285"/>
      <c r="J38" s="285"/>
      <c r="K38" s="285"/>
      <c r="L38" s="285"/>
    </row>
    <row r="39" spans="2:12" ht="53.25" customHeight="1" x14ac:dyDescent="0.25">
      <c r="B39" s="285" t="s">
        <v>285</v>
      </c>
      <c r="C39" s="285"/>
      <c r="D39" s="285"/>
      <c r="E39" s="285"/>
      <c r="F39" s="285"/>
      <c r="G39" s="285"/>
      <c r="H39" s="285"/>
      <c r="I39" s="285"/>
      <c r="J39" s="285"/>
      <c r="K39" s="285"/>
      <c r="L39" s="285"/>
    </row>
    <row r="40" spans="2:12" ht="66.75" customHeight="1" x14ac:dyDescent="0.25">
      <c r="B40" s="285" t="s">
        <v>209</v>
      </c>
      <c r="C40" s="285"/>
      <c r="D40" s="285"/>
      <c r="E40" s="285"/>
      <c r="F40" s="285"/>
      <c r="G40" s="285"/>
      <c r="H40" s="285"/>
      <c r="I40" s="285"/>
      <c r="J40" s="285"/>
      <c r="K40" s="285"/>
      <c r="L40" s="285"/>
    </row>
    <row r="41" spans="2:12" ht="34.5" customHeight="1" x14ac:dyDescent="0.25">
      <c r="B41" s="285" t="s">
        <v>286</v>
      </c>
      <c r="C41" s="285"/>
      <c r="D41" s="285"/>
      <c r="E41" s="285"/>
      <c r="F41" s="285"/>
      <c r="G41" s="285"/>
      <c r="H41" s="285"/>
      <c r="I41" s="285"/>
      <c r="J41" s="285"/>
      <c r="K41" s="285"/>
      <c r="L41" s="285"/>
    </row>
    <row r="42" spans="2:12" x14ac:dyDescent="0.25">
      <c r="B42" s="285" t="s">
        <v>210</v>
      </c>
      <c r="C42" s="285"/>
      <c r="D42" s="285"/>
      <c r="E42" s="285"/>
      <c r="F42" s="285"/>
      <c r="G42" s="285"/>
      <c r="H42" s="285"/>
      <c r="I42" s="285"/>
      <c r="J42" s="285"/>
      <c r="K42" s="285"/>
      <c r="L42" s="285"/>
    </row>
    <row r="43" spans="2:12" ht="71.25" customHeight="1" x14ac:dyDescent="0.25">
      <c r="B43" s="285" t="s">
        <v>287</v>
      </c>
      <c r="C43" s="285"/>
      <c r="D43" s="285"/>
      <c r="E43" s="285"/>
      <c r="F43" s="285"/>
      <c r="G43" s="285"/>
      <c r="H43" s="285"/>
      <c r="I43" s="285"/>
      <c r="J43" s="285"/>
      <c r="K43" s="285"/>
      <c r="L43" s="285"/>
    </row>
  </sheetData>
  <sheetProtection algorithmName="SHA-512" hashValue="AsAPPXcVncx4F6XZEirzlREJbXSzaaE49FY6SRSJH0okOKR2wWTqUBoIaD/hQm5M5EgQnvTZTrSs/jK0wNrcCQ==" saltValue="FkxQjHmGbwUs3Uig1qnxPQ==" spinCount="100000" sheet="1" objects="1" scenarios="1" selectLockedCells="1" selectUnlockedCells="1"/>
  <mergeCells count="40">
    <mergeCell ref="B16:L16"/>
    <mergeCell ref="B4:L4"/>
    <mergeCell ref="B6:L6"/>
    <mergeCell ref="B7:L7"/>
    <mergeCell ref="B8:L8"/>
    <mergeCell ref="B9:L9"/>
    <mergeCell ref="B15:L15"/>
    <mergeCell ref="B5:L5"/>
    <mergeCell ref="B10:L10"/>
    <mergeCell ref="B11:L11"/>
    <mergeCell ref="B12:L12"/>
    <mergeCell ref="B13:L13"/>
    <mergeCell ref="B14:L14"/>
    <mergeCell ref="B36:L36"/>
    <mergeCell ref="B17:L17"/>
    <mergeCell ref="B18:L18"/>
    <mergeCell ref="B21:L21"/>
    <mergeCell ref="B23:L23"/>
    <mergeCell ref="B22:L22"/>
    <mergeCell ref="B32:L32"/>
    <mergeCell ref="B19:L19"/>
    <mergeCell ref="B20:L20"/>
    <mergeCell ref="B28:L28"/>
    <mergeCell ref="B35:L35"/>
    <mergeCell ref="B43:L43"/>
    <mergeCell ref="B42:L42"/>
    <mergeCell ref="B24:L24"/>
    <mergeCell ref="B38:L38"/>
    <mergeCell ref="B39:L39"/>
    <mergeCell ref="B40:L40"/>
    <mergeCell ref="B41:L41"/>
    <mergeCell ref="B37:L37"/>
    <mergeCell ref="B25:L25"/>
    <mergeCell ref="B26:L26"/>
    <mergeCell ref="B27:L27"/>
    <mergeCell ref="B29:L29"/>
    <mergeCell ref="B30:L30"/>
    <mergeCell ref="B31:L31"/>
    <mergeCell ref="B33:L33"/>
    <mergeCell ref="B34:L3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Guía</vt:lpstr>
      <vt:lpstr>Hoja1</vt:lpstr>
      <vt:lpstr>Herramienta</vt:lpstr>
      <vt:lpstr>Glosario</vt:lpstr>
      <vt:lpstr>Herramienta!Área_de_impresión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Parrado</dc:creator>
  <cp:lastModifiedBy>Maria Parrado</cp:lastModifiedBy>
  <dcterms:created xsi:type="dcterms:W3CDTF">2016-10-10T12:53:49Z</dcterms:created>
  <dcterms:modified xsi:type="dcterms:W3CDTF">2019-03-12T13:44:13Z</dcterms:modified>
</cp:coreProperties>
</file>